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6\"/>
    </mc:Choice>
  </mc:AlternateContent>
  <bookViews>
    <workbookView xWindow="0" yWindow="0" windowWidth="25605" windowHeight="16065" tabRatio="615" activeTab="1"/>
  </bookViews>
  <sheets>
    <sheet name="Week1_AM" sheetId="1" r:id="rId1"/>
    <sheet name="Week1_PM" sheetId="3" r:id="rId2"/>
    <sheet name="Week2_AM" sheetId="5" r:id="rId3"/>
    <sheet name="Week2_PM" sheetId="6" r:id="rId4"/>
    <sheet name="Week3_AM" sheetId="7" r:id="rId5"/>
    <sheet name="Week3_PM" sheetId="8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90" i="8" l="1"/>
  <c r="AD91" i="8"/>
  <c r="AD84" i="6"/>
  <c r="BL6" i="8" l="1"/>
  <c r="BM6" i="8"/>
  <c r="BN6" i="8"/>
  <c r="BO6" i="8"/>
  <c r="BL7" i="8"/>
  <c r="BM7" i="8"/>
  <c r="BN7" i="8"/>
  <c r="BO7" i="8"/>
  <c r="BL8" i="8"/>
  <c r="BM8" i="8"/>
  <c r="BN8" i="8"/>
  <c r="BO8" i="8"/>
  <c r="BL9" i="8"/>
  <c r="BM9" i="8"/>
  <c r="BN9" i="8"/>
  <c r="BO9" i="8"/>
  <c r="BL10" i="8"/>
  <c r="BM10" i="8"/>
  <c r="BN10" i="8"/>
  <c r="BO10" i="8"/>
  <c r="BL11" i="8"/>
  <c r="BM11" i="8"/>
  <c r="BN11" i="8"/>
  <c r="BO11" i="8"/>
  <c r="BL12" i="8"/>
  <c r="BM12" i="8"/>
  <c r="BN12" i="8"/>
  <c r="BO12" i="8"/>
  <c r="BL13" i="8"/>
  <c r="BM13" i="8"/>
  <c r="BN13" i="8"/>
  <c r="BO13" i="8"/>
  <c r="BL14" i="8"/>
  <c r="BM14" i="8"/>
  <c r="BN14" i="8"/>
  <c r="BO14" i="8"/>
  <c r="BL15" i="8"/>
  <c r="BM15" i="8"/>
  <c r="BN15" i="8"/>
  <c r="BO15" i="8"/>
  <c r="BL16" i="8"/>
  <c r="BM16" i="8"/>
  <c r="BN16" i="8"/>
  <c r="BO16" i="8"/>
  <c r="BL17" i="8"/>
  <c r="BM17" i="8"/>
  <c r="BN17" i="8"/>
  <c r="BO17" i="8"/>
  <c r="BL18" i="8"/>
  <c r="BM18" i="8"/>
  <c r="BN18" i="8"/>
  <c r="BO18" i="8"/>
  <c r="BL19" i="8"/>
  <c r="BM19" i="8"/>
  <c r="BN19" i="8"/>
  <c r="BO19" i="8"/>
  <c r="BL20" i="8"/>
  <c r="BM20" i="8"/>
  <c r="BN20" i="8"/>
  <c r="BO20" i="8"/>
  <c r="BL21" i="8"/>
  <c r="BM21" i="8"/>
  <c r="BN21" i="8"/>
  <c r="BO21" i="8"/>
  <c r="BL22" i="8"/>
  <c r="BM22" i="8"/>
  <c r="BN22" i="8"/>
  <c r="BO22" i="8"/>
  <c r="BL23" i="8"/>
  <c r="BM23" i="8"/>
  <c r="BN23" i="8"/>
  <c r="BO23" i="8"/>
  <c r="BL24" i="8"/>
  <c r="BM24" i="8"/>
  <c r="BN24" i="8"/>
  <c r="BO24" i="8"/>
  <c r="BL25" i="8"/>
  <c r="BM25" i="8"/>
  <c r="BN25" i="8"/>
  <c r="BO25" i="8"/>
  <c r="BL26" i="8"/>
  <c r="BM26" i="8"/>
  <c r="BN26" i="8"/>
  <c r="BO26" i="8"/>
  <c r="BL27" i="8"/>
  <c r="BM27" i="8"/>
  <c r="BN27" i="8"/>
  <c r="BO27" i="8"/>
  <c r="BL28" i="8"/>
  <c r="BM28" i="8"/>
  <c r="BN28" i="8"/>
  <c r="BO28" i="8"/>
  <c r="BL29" i="8"/>
  <c r="BM29" i="8"/>
  <c r="BN29" i="8"/>
  <c r="BO29" i="8"/>
  <c r="BL30" i="8"/>
  <c r="BM30" i="8"/>
  <c r="BN30" i="8"/>
  <c r="BO30" i="8"/>
  <c r="BL31" i="8"/>
  <c r="BM31" i="8"/>
  <c r="BN31" i="8"/>
  <c r="BO31" i="8"/>
  <c r="BL32" i="8"/>
  <c r="BM32" i="8"/>
  <c r="BN32" i="8"/>
  <c r="BO32" i="8"/>
  <c r="BL33" i="8"/>
  <c r="BM33" i="8"/>
  <c r="BN33" i="8"/>
  <c r="BO33" i="8"/>
  <c r="BL34" i="8"/>
  <c r="BM34" i="8"/>
  <c r="BN34" i="8"/>
  <c r="BO34" i="8"/>
  <c r="BL35" i="8"/>
  <c r="BM35" i="8"/>
  <c r="BN35" i="8"/>
  <c r="BO35" i="8"/>
  <c r="BL36" i="8"/>
  <c r="BM36" i="8"/>
  <c r="BN36" i="8"/>
  <c r="BO36" i="8"/>
  <c r="BL37" i="8"/>
  <c r="BM37" i="8"/>
  <c r="BN37" i="8"/>
  <c r="BO37" i="8"/>
  <c r="BL38" i="8"/>
  <c r="BM38" i="8"/>
  <c r="BN38" i="8"/>
  <c r="BO38" i="8"/>
  <c r="BL39" i="8"/>
  <c r="BM39" i="8"/>
  <c r="BN39" i="8"/>
  <c r="BO39" i="8"/>
  <c r="BL40" i="8"/>
  <c r="BM40" i="8"/>
  <c r="BN40" i="8"/>
  <c r="BO40" i="8"/>
  <c r="BL41" i="8"/>
  <c r="BM41" i="8"/>
  <c r="BN41" i="8"/>
  <c r="BO41" i="8"/>
  <c r="BL42" i="8"/>
  <c r="BM42" i="8"/>
  <c r="BN42" i="8"/>
  <c r="BO42" i="8"/>
  <c r="BL43" i="8"/>
  <c r="BM43" i="8"/>
  <c r="BN43" i="8"/>
  <c r="BO43" i="8"/>
  <c r="BL44" i="8"/>
  <c r="BM44" i="8"/>
  <c r="BN44" i="8"/>
  <c r="BO44" i="8"/>
  <c r="BL45" i="8"/>
  <c r="BM45" i="8"/>
  <c r="BN45" i="8"/>
  <c r="BO45" i="8"/>
  <c r="BL46" i="8"/>
  <c r="BM46" i="8"/>
  <c r="BN46" i="8"/>
  <c r="BO46" i="8"/>
  <c r="BL47" i="8"/>
  <c r="BM47" i="8"/>
  <c r="BN47" i="8"/>
  <c r="BO47" i="8"/>
  <c r="BL48" i="8"/>
  <c r="BM48" i="8"/>
  <c r="BN48" i="8"/>
  <c r="BO48" i="8"/>
  <c r="BL49" i="8"/>
  <c r="BM49" i="8"/>
  <c r="BN49" i="8"/>
  <c r="BO49" i="8"/>
  <c r="BL50" i="8"/>
  <c r="BM50" i="8"/>
  <c r="BN50" i="8"/>
  <c r="BO50" i="8"/>
  <c r="BL51" i="8"/>
  <c r="BM51" i="8"/>
  <c r="BN51" i="8"/>
  <c r="BO51" i="8"/>
  <c r="BL52" i="8"/>
  <c r="BM52" i="8"/>
  <c r="BN52" i="8"/>
  <c r="BO52" i="8"/>
  <c r="BL53" i="8"/>
  <c r="BM53" i="8"/>
  <c r="BN53" i="8"/>
  <c r="BO53" i="8"/>
  <c r="BL54" i="8"/>
  <c r="BM54" i="8"/>
  <c r="BN54" i="8"/>
  <c r="BO54" i="8"/>
  <c r="BL55" i="8"/>
  <c r="BM55" i="8"/>
  <c r="BN55" i="8"/>
  <c r="BO55" i="8"/>
  <c r="BL56" i="8"/>
  <c r="BM56" i="8"/>
  <c r="BN56" i="8"/>
  <c r="BO56" i="8"/>
  <c r="BL57" i="8"/>
  <c r="BM57" i="8"/>
  <c r="BN57" i="8"/>
  <c r="BO57" i="8"/>
  <c r="BL58" i="8"/>
  <c r="BM58" i="8"/>
  <c r="BN58" i="8"/>
  <c r="BO58" i="8"/>
  <c r="BL59" i="8"/>
  <c r="BM59" i="8"/>
  <c r="BN59" i="8"/>
  <c r="BO59" i="8"/>
  <c r="BL60" i="8"/>
  <c r="BM60" i="8"/>
  <c r="BN60" i="8"/>
  <c r="BO60" i="8"/>
  <c r="BL61" i="8"/>
  <c r="BM61" i="8"/>
  <c r="BN61" i="8"/>
  <c r="BO61" i="8"/>
  <c r="BL62" i="8"/>
  <c r="BM62" i="8"/>
  <c r="BN62" i="8"/>
  <c r="BO62" i="8"/>
  <c r="BL63" i="8"/>
  <c r="BM63" i="8"/>
  <c r="BN63" i="8"/>
  <c r="BO63" i="8"/>
  <c r="BL64" i="8"/>
  <c r="BM64" i="8"/>
  <c r="BN64" i="8"/>
  <c r="BO64" i="8"/>
  <c r="BL65" i="8"/>
  <c r="BM65" i="8"/>
  <c r="BN65" i="8"/>
  <c r="BO65" i="8"/>
  <c r="BL66" i="8"/>
  <c r="BM66" i="8"/>
  <c r="BN66" i="8"/>
  <c r="BO66" i="8"/>
  <c r="BL67" i="8"/>
  <c r="BM67" i="8"/>
  <c r="BN67" i="8"/>
  <c r="BO67" i="8"/>
  <c r="BL68" i="8"/>
  <c r="BM68" i="8"/>
  <c r="BN68" i="8"/>
  <c r="BO68" i="8"/>
  <c r="BL69" i="8"/>
  <c r="BM69" i="8"/>
  <c r="BN69" i="8"/>
  <c r="BO69" i="8"/>
  <c r="BL70" i="8"/>
  <c r="BM70" i="8"/>
  <c r="BN70" i="8"/>
  <c r="BO70" i="8"/>
  <c r="BL71" i="8"/>
  <c r="BM71" i="8"/>
  <c r="BN71" i="8"/>
  <c r="BO71" i="8"/>
  <c r="BL72" i="8"/>
  <c r="BM72" i="8"/>
  <c r="BN72" i="8"/>
  <c r="BO72" i="8"/>
  <c r="BL73" i="8"/>
  <c r="BM73" i="8"/>
  <c r="BN73" i="8"/>
  <c r="BO73" i="8"/>
  <c r="BL74" i="8"/>
  <c r="BM74" i="8"/>
  <c r="BN74" i="8"/>
  <c r="BO74" i="8"/>
  <c r="BL75" i="8"/>
  <c r="BM75" i="8"/>
  <c r="BN75" i="8"/>
  <c r="BO75" i="8"/>
  <c r="BL76" i="8"/>
  <c r="BM76" i="8"/>
  <c r="BN76" i="8"/>
  <c r="BO76" i="8"/>
  <c r="BL77" i="8"/>
  <c r="BM77" i="8"/>
  <c r="BN77" i="8"/>
  <c r="BO77" i="8"/>
  <c r="BL78" i="8"/>
  <c r="BM78" i="8"/>
  <c r="BN78" i="8"/>
  <c r="BO78" i="8"/>
  <c r="BL79" i="8"/>
  <c r="BM79" i="8"/>
  <c r="BN79" i="8"/>
  <c r="BO79" i="8"/>
  <c r="BL80" i="8"/>
  <c r="BM80" i="8"/>
  <c r="BN80" i="8"/>
  <c r="BO80" i="8"/>
  <c r="BL81" i="8"/>
  <c r="BM81" i="8"/>
  <c r="BN81" i="8"/>
  <c r="BO81" i="8"/>
  <c r="BL82" i="8"/>
  <c r="BM82" i="8"/>
  <c r="BN82" i="8"/>
  <c r="BO82" i="8"/>
  <c r="BL83" i="8"/>
  <c r="BM83" i="8"/>
  <c r="BN83" i="8"/>
  <c r="BO83" i="8"/>
  <c r="BL84" i="8"/>
  <c r="BM84" i="8"/>
  <c r="BN84" i="8"/>
  <c r="BO84" i="8"/>
  <c r="BL85" i="8"/>
  <c r="BM85" i="8"/>
  <c r="BN85" i="8"/>
  <c r="BO85" i="8"/>
  <c r="BL86" i="8"/>
  <c r="BM86" i="8"/>
  <c r="BN86" i="8"/>
  <c r="BO86" i="8"/>
  <c r="BL87" i="8"/>
  <c r="BM87" i="8"/>
  <c r="BN87" i="8"/>
  <c r="BO87" i="8"/>
  <c r="BL88" i="8"/>
  <c r="BM88" i="8"/>
  <c r="BN88" i="8"/>
  <c r="BO88" i="8"/>
  <c r="BL89" i="8"/>
  <c r="BM89" i="8"/>
  <c r="BN89" i="8"/>
  <c r="BO89" i="8"/>
  <c r="BO5" i="8"/>
  <c r="BN5" i="8"/>
  <c r="BM5" i="8"/>
  <c r="BL5" i="8"/>
  <c r="BL6" i="7"/>
  <c r="BM6" i="7"/>
  <c r="BN6" i="7"/>
  <c r="BO6" i="7"/>
  <c r="BL7" i="7"/>
  <c r="BM7" i="7"/>
  <c r="BN7" i="7"/>
  <c r="BO7" i="7"/>
  <c r="BL8" i="7"/>
  <c r="BM8" i="7"/>
  <c r="BN8" i="7"/>
  <c r="BO8" i="7"/>
  <c r="BL9" i="7"/>
  <c r="BM9" i="7"/>
  <c r="BN9" i="7"/>
  <c r="BO9" i="7"/>
  <c r="BL10" i="7"/>
  <c r="BM10" i="7"/>
  <c r="BN10" i="7"/>
  <c r="BO10" i="7"/>
  <c r="BL11" i="7"/>
  <c r="BM11" i="7"/>
  <c r="BN11" i="7"/>
  <c r="BO11" i="7"/>
  <c r="BL12" i="7"/>
  <c r="BM12" i="7"/>
  <c r="BN12" i="7"/>
  <c r="BO12" i="7"/>
  <c r="BL13" i="7"/>
  <c r="BM13" i="7"/>
  <c r="BN13" i="7"/>
  <c r="BO13" i="7"/>
  <c r="BL14" i="7"/>
  <c r="BM14" i="7"/>
  <c r="BN14" i="7"/>
  <c r="BO14" i="7"/>
  <c r="BL15" i="7"/>
  <c r="BM15" i="7"/>
  <c r="BN15" i="7"/>
  <c r="BO15" i="7"/>
  <c r="BL16" i="7"/>
  <c r="BM16" i="7"/>
  <c r="BN16" i="7"/>
  <c r="BO16" i="7"/>
  <c r="BL17" i="7"/>
  <c r="BM17" i="7"/>
  <c r="BN17" i="7"/>
  <c r="BO17" i="7"/>
  <c r="BL18" i="7"/>
  <c r="BM18" i="7"/>
  <c r="BN18" i="7"/>
  <c r="BO18" i="7"/>
  <c r="BL19" i="7"/>
  <c r="BM19" i="7"/>
  <c r="BN19" i="7"/>
  <c r="BO19" i="7"/>
  <c r="BL20" i="7"/>
  <c r="BM20" i="7"/>
  <c r="BN20" i="7"/>
  <c r="BO20" i="7"/>
  <c r="BL21" i="7"/>
  <c r="BM21" i="7"/>
  <c r="BN21" i="7"/>
  <c r="BO21" i="7"/>
  <c r="BL22" i="7"/>
  <c r="BM22" i="7"/>
  <c r="BN22" i="7"/>
  <c r="BO22" i="7"/>
  <c r="BL23" i="7"/>
  <c r="BM23" i="7"/>
  <c r="BN23" i="7"/>
  <c r="BO23" i="7"/>
  <c r="BL24" i="7"/>
  <c r="BM24" i="7"/>
  <c r="BN24" i="7"/>
  <c r="BO24" i="7"/>
  <c r="BL25" i="7"/>
  <c r="BM25" i="7"/>
  <c r="BN25" i="7"/>
  <c r="BO25" i="7"/>
  <c r="BL26" i="7"/>
  <c r="BM26" i="7"/>
  <c r="BN26" i="7"/>
  <c r="BO26" i="7"/>
  <c r="BL27" i="7"/>
  <c r="BM27" i="7"/>
  <c r="BN27" i="7"/>
  <c r="BO27" i="7"/>
  <c r="BL28" i="7"/>
  <c r="BM28" i="7"/>
  <c r="BN28" i="7"/>
  <c r="BO28" i="7"/>
  <c r="BL29" i="7"/>
  <c r="BM29" i="7"/>
  <c r="BN29" i="7"/>
  <c r="BO29" i="7"/>
  <c r="BL30" i="7"/>
  <c r="BM30" i="7"/>
  <c r="BN30" i="7"/>
  <c r="BO30" i="7"/>
  <c r="BL31" i="7"/>
  <c r="BM31" i="7"/>
  <c r="BN31" i="7"/>
  <c r="BO31" i="7"/>
  <c r="BL32" i="7"/>
  <c r="BM32" i="7"/>
  <c r="BN32" i="7"/>
  <c r="BO32" i="7"/>
  <c r="BL33" i="7"/>
  <c r="BM33" i="7"/>
  <c r="BN33" i="7"/>
  <c r="BO33" i="7"/>
  <c r="BL34" i="7"/>
  <c r="BM34" i="7"/>
  <c r="BN34" i="7"/>
  <c r="BO34" i="7"/>
  <c r="BL35" i="7"/>
  <c r="BM35" i="7"/>
  <c r="BN35" i="7"/>
  <c r="BO35" i="7"/>
  <c r="BL36" i="7"/>
  <c r="BM36" i="7"/>
  <c r="BN36" i="7"/>
  <c r="BO36" i="7"/>
  <c r="BL37" i="7"/>
  <c r="BM37" i="7"/>
  <c r="BN37" i="7"/>
  <c r="BO37" i="7"/>
  <c r="BL38" i="7"/>
  <c r="BM38" i="7"/>
  <c r="BN38" i="7"/>
  <c r="BO38" i="7"/>
  <c r="BL39" i="7"/>
  <c r="BM39" i="7"/>
  <c r="BN39" i="7"/>
  <c r="BO39" i="7"/>
  <c r="BL40" i="7"/>
  <c r="BM40" i="7"/>
  <c r="BN40" i="7"/>
  <c r="BO40" i="7"/>
  <c r="BL41" i="7"/>
  <c r="BM41" i="7"/>
  <c r="BN41" i="7"/>
  <c r="BO41" i="7"/>
  <c r="BL42" i="7"/>
  <c r="BM42" i="7"/>
  <c r="BN42" i="7"/>
  <c r="BO42" i="7"/>
  <c r="BL43" i="7"/>
  <c r="BM43" i="7"/>
  <c r="BN43" i="7"/>
  <c r="BO43" i="7"/>
  <c r="BL44" i="7"/>
  <c r="BM44" i="7"/>
  <c r="BN44" i="7"/>
  <c r="BO44" i="7"/>
  <c r="BL45" i="7"/>
  <c r="BM45" i="7"/>
  <c r="BN45" i="7"/>
  <c r="BO45" i="7"/>
  <c r="BL46" i="7"/>
  <c r="BM46" i="7"/>
  <c r="BN46" i="7"/>
  <c r="BO46" i="7"/>
  <c r="BL47" i="7"/>
  <c r="BM47" i="7"/>
  <c r="BN47" i="7"/>
  <c r="BO47" i="7"/>
  <c r="BL48" i="7"/>
  <c r="BM48" i="7"/>
  <c r="BN48" i="7"/>
  <c r="BO48" i="7"/>
  <c r="BL49" i="7"/>
  <c r="BM49" i="7"/>
  <c r="BN49" i="7"/>
  <c r="BO49" i="7"/>
  <c r="BL50" i="7"/>
  <c r="BM50" i="7"/>
  <c r="BN50" i="7"/>
  <c r="BO50" i="7"/>
  <c r="BL51" i="7"/>
  <c r="BM51" i="7"/>
  <c r="BN51" i="7"/>
  <c r="BO51" i="7"/>
  <c r="BL52" i="7"/>
  <c r="BM52" i="7"/>
  <c r="BN52" i="7"/>
  <c r="BO52" i="7"/>
  <c r="BL53" i="7"/>
  <c r="BM53" i="7"/>
  <c r="BN53" i="7"/>
  <c r="BO53" i="7"/>
  <c r="BL54" i="7"/>
  <c r="BM54" i="7"/>
  <c r="BN54" i="7"/>
  <c r="BO54" i="7"/>
  <c r="BL55" i="7"/>
  <c r="BM55" i="7"/>
  <c r="BN55" i="7"/>
  <c r="BO55" i="7"/>
  <c r="BL56" i="7"/>
  <c r="BM56" i="7"/>
  <c r="BN56" i="7"/>
  <c r="BO56" i="7"/>
  <c r="BL57" i="7"/>
  <c r="BM57" i="7"/>
  <c r="BN57" i="7"/>
  <c r="BO57" i="7"/>
  <c r="BL58" i="7"/>
  <c r="BM58" i="7"/>
  <c r="BN58" i="7"/>
  <c r="BO58" i="7"/>
  <c r="BL59" i="7"/>
  <c r="BM59" i="7"/>
  <c r="BN59" i="7"/>
  <c r="BO59" i="7"/>
  <c r="BL60" i="7"/>
  <c r="BM60" i="7"/>
  <c r="BN60" i="7"/>
  <c r="BO60" i="7"/>
  <c r="BL61" i="7"/>
  <c r="BM61" i="7"/>
  <c r="BN61" i="7"/>
  <c r="BO61" i="7"/>
  <c r="BL62" i="7"/>
  <c r="BM62" i="7"/>
  <c r="BN62" i="7"/>
  <c r="BO62" i="7"/>
  <c r="BL63" i="7"/>
  <c r="BM63" i="7"/>
  <c r="BN63" i="7"/>
  <c r="BO63" i="7"/>
  <c r="BL64" i="7"/>
  <c r="BM64" i="7"/>
  <c r="BN64" i="7"/>
  <c r="BO64" i="7"/>
  <c r="BL65" i="7"/>
  <c r="BM65" i="7"/>
  <c r="BN65" i="7"/>
  <c r="BO65" i="7"/>
  <c r="BL66" i="7"/>
  <c r="BM66" i="7"/>
  <c r="BN66" i="7"/>
  <c r="BO66" i="7"/>
  <c r="BL67" i="7"/>
  <c r="BM67" i="7"/>
  <c r="BN67" i="7"/>
  <c r="BO67" i="7"/>
  <c r="BL68" i="7"/>
  <c r="BM68" i="7"/>
  <c r="BN68" i="7"/>
  <c r="BO68" i="7"/>
  <c r="BL69" i="7"/>
  <c r="BM69" i="7"/>
  <c r="BN69" i="7"/>
  <c r="BO69" i="7"/>
  <c r="BL70" i="7"/>
  <c r="BM70" i="7"/>
  <c r="BN70" i="7"/>
  <c r="BO70" i="7"/>
  <c r="BL71" i="7"/>
  <c r="BM71" i="7"/>
  <c r="BN71" i="7"/>
  <c r="BO71" i="7"/>
  <c r="BL72" i="7"/>
  <c r="BM72" i="7"/>
  <c r="BN72" i="7"/>
  <c r="BO72" i="7"/>
  <c r="BL73" i="7"/>
  <c r="BM73" i="7"/>
  <c r="BN73" i="7"/>
  <c r="BO73" i="7"/>
  <c r="BL74" i="7"/>
  <c r="BM74" i="7"/>
  <c r="BN74" i="7"/>
  <c r="BO74" i="7"/>
  <c r="BL75" i="7"/>
  <c r="BM75" i="7"/>
  <c r="BN75" i="7"/>
  <c r="BO75" i="7"/>
  <c r="BL76" i="7"/>
  <c r="BM76" i="7"/>
  <c r="BN76" i="7"/>
  <c r="BO76" i="7"/>
  <c r="BL77" i="7"/>
  <c r="BM77" i="7"/>
  <c r="BN77" i="7"/>
  <c r="BO77" i="7"/>
  <c r="BL78" i="7"/>
  <c r="BM78" i="7"/>
  <c r="BN78" i="7"/>
  <c r="BO78" i="7"/>
  <c r="BL79" i="7"/>
  <c r="BM79" i="7"/>
  <c r="BN79" i="7"/>
  <c r="BO79" i="7"/>
  <c r="BL80" i="7"/>
  <c r="BM80" i="7"/>
  <c r="BN80" i="7"/>
  <c r="BO80" i="7"/>
  <c r="BL81" i="7"/>
  <c r="BM81" i="7"/>
  <c r="BN81" i="7"/>
  <c r="BO81" i="7"/>
  <c r="BL82" i="7"/>
  <c r="BM82" i="7"/>
  <c r="BN82" i="7"/>
  <c r="BO82" i="7"/>
  <c r="BL83" i="7"/>
  <c r="BM83" i="7"/>
  <c r="BN83" i="7"/>
  <c r="BO83" i="7"/>
  <c r="BL84" i="7"/>
  <c r="BM84" i="7"/>
  <c r="BN84" i="7"/>
  <c r="BO84" i="7"/>
  <c r="BL85" i="7"/>
  <c r="BM85" i="7"/>
  <c r="BN85" i="7"/>
  <c r="BO85" i="7"/>
  <c r="BL86" i="7"/>
  <c r="BM86" i="7"/>
  <c r="BN86" i="7"/>
  <c r="BO86" i="7"/>
  <c r="BL87" i="7"/>
  <c r="BM87" i="7"/>
  <c r="BN87" i="7"/>
  <c r="BO87" i="7"/>
  <c r="BL88" i="7"/>
  <c r="BM88" i="7"/>
  <c r="BN88" i="7"/>
  <c r="BO88" i="7"/>
  <c r="BL89" i="7"/>
  <c r="BM89" i="7"/>
  <c r="BN89" i="7"/>
  <c r="BO89" i="7"/>
  <c r="BO5" i="7"/>
  <c r="BN5" i="7"/>
  <c r="BM5" i="7"/>
  <c r="BL5" i="7"/>
  <c r="BM5" i="6"/>
  <c r="BN5" i="6"/>
  <c r="BO5" i="6"/>
  <c r="BP5" i="6"/>
  <c r="BM6" i="6"/>
  <c r="BN6" i="6"/>
  <c r="BO6" i="6"/>
  <c r="BP6" i="6"/>
  <c r="BM7" i="6"/>
  <c r="BN7" i="6"/>
  <c r="BO7" i="6"/>
  <c r="BP7" i="6"/>
  <c r="BM8" i="6"/>
  <c r="BN8" i="6"/>
  <c r="BO8" i="6"/>
  <c r="BP8" i="6"/>
  <c r="BM9" i="6"/>
  <c r="BN9" i="6"/>
  <c r="BO9" i="6"/>
  <c r="BP9" i="6"/>
  <c r="BM10" i="6"/>
  <c r="BN10" i="6"/>
  <c r="BO10" i="6"/>
  <c r="BP10" i="6"/>
  <c r="BM11" i="6"/>
  <c r="BN11" i="6"/>
  <c r="BO11" i="6"/>
  <c r="BP11" i="6"/>
  <c r="BM12" i="6"/>
  <c r="BN12" i="6"/>
  <c r="BO12" i="6"/>
  <c r="BP12" i="6"/>
  <c r="BM13" i="6"/>
  <c r="BN13" i="6"/>
  <c r="BO13" i="6"/>
  <c r="BP13" i="6"/>
  <c r="BM14" i="6"/>
  <c r="BN14" i="6"/>
  <c r="BO14" i="6"/>
  <c r="BP14" i="6"/>
  <c r="BM15" i="6"/>
  <c r="BN15" i="6"/>
  <c r="BO15" i="6"/>
  <c r="BP15" i="6"/>
  <c r="BM16" i="6"/>
  <c r="BN16" i="6"/>
  <c r="BO16" i="6"/>
  <c r="BP16" i="6"/>
  <c r="BM17" i="6"/>
  <c r="BN17" i="6"/>
  <c r="BO17" i="6"/>
  <c r="BP17" i="6"/>
  <c r="BM18" i="6"/>
  <c r="BN18" i="6"/>
  <c r="BO18" i="6"/>
  <c r="BP18" i="6"/>
  <c r="BM19" i="6"/>
  <c r="BN19" i="6"/>
  <c r="BO19" i="6"/>
  <c r="BP19" i="6"/>
  <c r="BM20" i="6"/>
  <c r="BN20" i="6"/>
  <c r="BO20" i="6"/>
  <c r="BP20" i="6"/>
  <c r="BM21" i="6"/>
  <c r="BN21" i="6"/>
  <c r="BO21" i="6"/>
  <c r="BP21" i="6"/>
  <c r="BM22" i="6"/>
  <c r="BN22" i="6"/>
  <c r="BO22" i="6"/>
  <c r="BP22" i="6"/>
  <c r="BM23" i="6"/>
  <c r="BN23" i="6"/>
  <c r="BO23" i="6"/>
  <c r="BP23" i="6"/>
  <c r="BM24" i="6"/>
  <c r="BN24" i="6"/>
  <c r="BO24" i="6"/>
  <c r="BP24" i="6"/>
  <c r="BM25" i="6"/>
  <c r="BN25" i="6"/>
  <c r="BO25" i="6"/>
  <c r="BP25" i="6"/>
  <c r="BM26" i="6"/>
  <c r="BN26" i="6"/>
  <c r="BO26" i="6"/>
  <c r="BP26" i="6"/>
  <c r="BM27" i="6"/>
  <c r="BN27" i="6"/>
  <c r="BO27" i="6"/>
  <c r="BP27" i="6"/>
  <c r="BM28" i="6"/>
  <c r="BN28" i="6"/>
  <c r="BO28" i="6"/>
  <c r="BP28" i="6"/>
  <c r="BM29" i="6"/>
  <c r="BN29" i="6"/>
  <c r="BO29" i="6"/>
  <c r="BP29" i="6"/>
  <c r="BM30" i="6"/>
  <c r="BN30" i="6"/>
  <c r="BO30" i="6"/>
  <c r="BP30" i="6"/>
  <c r="BM31" i="6"/>
  <c r="BN31" i="6"/>
  <c r="BO31" i="6"/>
  <c r="BP31" i="6"/>
  <c r="BM32" i="6"/>
  <c r="BN32" i="6"/>
  <c r="BO32" i="6"/>
  <c r="BP32" i="6"/>
  <c r="BM33" i="6"/>
  <c r="BN33" i="6"/>
  <c r="BO33" i="6"/>
  <c r="BP33" i="6"/>
  <c r="BM34" i="6"/>
  <c r="BN34" i="6"/>
  <c r="BO34" i="6"/>
  <c r="BP34" i="6"/>
  <c r="BM35" i="6"/>
  <c r="BN35" i="6"/>
  <c r="BO35" i="6"/>
  <c r="BP35" i="6"/>
  <c r="BM36" i="6"/>
  <c r="BN36" i="6"/>
  <c r="BO36" i="6"/>
  <c r="BP36" i="6"/>
  <c r="BM37" i="6"/>
  <c r="BN37" i="6"/>
  <c r="BO37" i="6"/>
  <c r="BP37" i="6"/>
  <c r="BM38" i="6"/>
  <c r="BN38" i="6"/>
  <c r="BO38" i="6"/>
  <c r="BP38" i="6"/>
  <c r="BM39" i="6"/>
  <c r="BN39" i="6"/>
  <c r="BO39" i="6"/>
  <c r="BP39" i="6"/>
  <c r="BM40" i="6"/>
  <c r="BN40" i="6"/>
  <c r="BO40" i="6"/>
  <c r="BP40" i="6"/>
  <c r="BM41" i="6"/>
  <c r="BN41" i="6"/>
  <c r="BO41" i="6"/>
  <c r="BP41" i="6"/>
  <c r="BM42" i="6"/>
  <c r="BN42" i="6"/>
  <c r="BO42" i="6"/>
  <c r="BP42" i="6"/>
  <c r="BM43" i="6"/>
  <c r="BN43" i="6"/>
  <c r="BO43" i="6"/>
  <c r="BP43" i="6"/>
  <c r="BM44" i="6"/>
  <c r="BN44" i="6"/>
  <c r="BO44" i="6"/>
  <c r="BP44" i="6"/>
  <c r="BM45" i="6"/>
  <c r="BN45" i="6"/>
  <c r="BO45" i="6"/>
  <c r="BP45" i="6"/>
  <c r="BM46" i="6"/>
  <c r="BN46" i="6"/>
  <c r="BO46" i="6"/>
  <c r="BP46" i="6"/>
  <c r="BM47" i="6"/>
  <c r="BN47" i="6"/>
  <c r="BO47" i="6"/>
  <c r="BP47" i="6"/>
  <c r="BM48" i="6"/>
  <c r="BN48" i="6"/>
  <c r="BO48" i="6"/>
  <c r="BP48" i="6"/>
  <c r="BM49" i="6"/>
  <c r="BN49" i="6"/>
  <c r="BO49" i="6"/>
  <c r="BP49" i="6"/>
  <c r="BM50" i="6"/>
  <c r="BN50" i="6"/>
  <c r="BO50" i="6"/>
  <c r="BP50" i="6"/>
  <c r="BM51" i="6"/>
  <c r="BN51" i="6"/>
  <c r="BO51" i="6"/>
  <c r="BP51" i="6"/>
  <c r="BM52" i="6"/>
  <c r="BN52" i="6"/>
  <c r="BO52" i="6"/>
  <c r="BP52" i="6"/>
  <c r="BM53" i="6"/>
  <c r="BN53" i="6"/>
  <c r="BO53" i="6"/>
  <c r="BP53" i="6"/>
  <c r="BM54" i="6"/>
  <c r="BN54" i="6"/>
  <c r="BO54" i="6"/>
  <c r="BP54" i="6"/>
  <c r="BM55" i="6"/>
  <c r="BN55" i="6"/>
  <c r="BO55" i="6"/>
  <c r="BP55" i="6"/>
  <c r="BM56" i="6"/>
  <c r="BN56" i="6"/>
  <c r="BO56" i="6"/>
  <c r="BP56" i="6"/>
  <c r="BM57" i="6"/>
  <c r="BN57" i="6"/>
  <c r="BO57" i="6"/>
  <c r="BP57" i="6"/>
  <c r="BM58" i="6"/>
  <c r="BN58" i="6"/>
  <c r="BO58" i="6"/>
  <c r="BP58" i="6"/>
  <c r="BM59" i="6"/>
  <c r="BN59" i="6"/>
  <c r="BO59" i="6"/>
  <c r="BP59" i="6"/>
  <c r="BM60" i="6"/>
  <c r="BN60" i="6"/>
  <c r="BO60" i="6"/>
  <c r="BP60" i="6"/>
  <c r="BM61" i="6"/>
  <c r="BN61" i="6"/>
  <c r="BO61" i="6"/>
  <c r="BP61" i="6"/>
  <c r="BM62" i="6"/>
  <c r="BN62" i="6"/>
  <c r="BO62" i="6"/>
  <c r="BP62" i="6"/>
  <c r="BM63" i="6"/>
  <c r="BN63" i="6"/>
  <c r="BO63" i="6"/>
  <c r="BP63" i="6"/>
  <c r="BM64" i="6"/>
  <c r="BN64" i="6"/>
  <c r="BO64" i="6"/>
  <c r="BP64" i="6"/>
  <c r="BM65" i="6"/>
  <c r="BN65" i="6"/>
  <c r="BO65" i="6"/>
  <c r="BP65" i="6"/>
  <c r="BM66" i="6"/>
  <c r="BN66" i="6"/>
  <c r="BO66" i="6"/>
  <c r="BP66" i="6"/>
  <c r="BM67" i="6"/>
  <c r="BN67" i="6"/>
  <c r="BO67" i="6"/>
  <c r="BP67" i="6"/>
  <c r="BM68" i="6"/>
  <c r="BN68" i="6"/>
  <c r="BO68" i="6"/>
  <c r="BP68" i="6"/>
  <c r="BM69" i="6"/>
  <c r="BN69" i="6"/>
  <c r="BO69" i="6"/>
  <c r="BP69" i="6"/>
  <c r="BM70" i="6"/>
  <c r="BN70" i="6"/>
  <c r="BO70" i="6"/>
  <c r="BP70" i="6"/>
  <c r="BM71" i="6"/>
  <c r="BN71" i="6"/>
  <c r="BO71" i="6"/>
  <c r="BP71" i="6"/>
  <c r="BM72" i="6"/>
  <c r="BN72" i="6"/>
  <c r="BO72" i="6"/>
  <c r="BP72" i="6"/>
  <c r="BM73" i="6"/>
  <c r="BN73" i="6"/>
  <c r="BO73" i="6"/>
  <c r="BP73" i="6"/>
  <c r="BM74" i="6"/>
  <c r="BN74" i="6"/>
  <c r="BO74" i="6"/>
  <c r="BP74" i="6"/>
  <c r="BM75" i="6"/>
  <c r="BN75" i="6"/>
  <c r="BO75" i="6"/>
  <c r="BP75" i="6"/>
  <c r="BM76" i="6"/>
  <c r="BN76" i="6"/>
  <c r="BO76" i="6"/>
  <c r="BP76" i="6"/>
  <c r="BM77" i="6"/>
  <c r="BN77" i="6"/>
  <c r="BO77" i="6"/>
  <c r="BP77" i="6"/>
  <c r="BM78" i="6"/>
  <c r="BN78" i="6"/>
  <c r="BO78" i="6"/>
  <c r="BP78" i="6"/>
  <c r="BM79" i="6"/>
  <c r="BN79" i="6"/>
  <c r="BO79" i="6"/>
  <c r="BP79" i="6"/>
  <c r="BM80" i="6"/>
  <c r="BN80" i="6"/>
  <c r="BO80" i="6"/>
  <c r="BP80" i="6"/>
  <c r="BM81" i="6"/>
  <c r="BN81" i="6"/>
  <c r="BO81" i="6"/>
  <c r="BP81" i="6"/>
  <c r="BM82" i="6"/>
  <c r="BN82" i="6"/>
  <c r="BO82" i="6"/>
  <c r="BP82" i="6"/>
  <c r="BM83" i="6"/>
  <c r="BN83" i="6"/>
  <c r="BO83" i="6"/>
  <c r="BP83" i="6"/>
  <c r="BP4" i="6"/>
  <c r="BO4" i="6"/>
  <c r="BN4" i="6"/>
  <c r="BM4" i="6"/>
  <c r="BT6" i="5"/>
  <c r="BU6" i="5"/>
  <c r="BV6" i="5"/>
  <c r="BW6" i="5"/>
  <c r="BT7" i="5"/>
  <c r="BU7" i="5"/>
  <c r="BV7" i="5"/>
  <c r="BW7" i="5"/>
  <c r="BT8" i="5"/>
  <c r="BU8" i="5"/>
  <c r="BV8" i="5"/>
  <c r="BW8" i="5"/>
  <c r="BT9" i="5"/>
  <c r="BU9" i="5"/>
  <c r="BV9" i="5"/>
  <c r="BW9" i="5"/>
  <c r="BT10" i="5"/>
  <c r="BU10" i="5"/>
  <c r="BV10" i="5"/>
  <c r="BW10" i="5"/>
  <c r="BT11" i="5"/>
  <c r="BU11" i="5"/>
  <c r="BV11" i="5"/>
  <c r="BW11" i="5"/>
  <c r="BT12" i="5"/>
  <c r="BU12" i="5"/>
  <c r="BV12" i="5"/>
  <c r="BW12" i="5"/>
  <c r="BT13" i="5"/>
  <c r="BU13" i="5"/>
  <c r="BV13" i="5"/>
  <c r="BW13" i="5"/>
  <c r="BT14" i="5"/>
  <c r="BU14" i="5"/>
  <c r="BV14" i="5"/>
  <c r="BW14" i="5"/>
  <c r="BT15" i="5"/>
  <c r="BU15" i="5"/>
  <c r="BV15" i="5"/>
  <c r="BW15" i="5"/>
  <c r="BT16" i="5"/>
  <c r="BU16" i="5"/>
  <c r="BV16" i="5"/>
  <c r="BW16" i="5"/>
  <c r="BT17" i="5"/>
  <c r="BU17" i="5"/>
  <c r="BV17" i="5"/>
  <c r="BW17" i="5"/>
  <c r="BT18" i="5"/>
  <c r="BU18" i="5"/>
  <c r="BV18" i="5"/>
  <c r="BW18" i="5"/>
  <c r="BT19" i="5"/>
  <c r="BU19" i="5"/>
  <c r="BV19" i="5"/>
  <c r="BW19" i="5"/>
  <c r="BT20" i="5"/>
  <c r="BU20" i="5"/>
  <c r="BV20" i="5"/>
  <c r="BW20" i="5"/>
  <c r="BT21" i="5"/>
  <c r="BU21" i="5"/>
  <c r="BV21" i="5"/>
  <c r="BW21" i="5"/>
  <c r="BT22" i="5"/>
  <c r="BU22" i="5"/>
  <c r="BV22" i="5"/>
  <c r="BW22" i="5"/>
  <c r="BT23" i="5"/>
  <c r="BU23" i="5"/>
  <c r="BV23" i="5"/>
  <c r="BW23" i="5"/>
  <c r="BT24" i="5"/>
  <c r="BU24" i="5"/>
  <c r="BV24" i="5"/>
  <c r="BW24" i="5"/>
  <c r="BT25" i="5"/>
  <c r="BU25" i="5"/>
  <c r="BV25" i="5"/>
  <c r="BW25" i="5"/>
  <c r="BT26" i="5"/>
  <c r="BU26" i="5"/>
  <c r="BV26" i="5"/>
  <c r="BW26" i="5"/>
  <c r="BT27" i="5"/>
  <c r="BU27" i="5"/>
  <c r="BV27" i="5"/>
  <c r="BW27" i="5"/>
  <c r="BT28" i="5"/>
  <c r="BU28" i="5"/>
  <c r="BV28" i="5"/>
  <c r="BW28" i="5"/>
  <c r="BT29" i="5"/>
  <c r="BU29" i="5"/>
  <c r="BV29" i="5"/>
  <c r="BW29" i="5"/>
  <c r="BT30" i="5"/>
  <c r="BU30" i="5"/>
  <c r="BV30" i="5"/>
  <c r="BW30" i="5"/>
  <c r="BT31" i="5"/>
  <c r="BU31" i="5"/>
  <c r="BV31" i="5"/>
  <c r="BW31" i="5"/>
  <c r="BT32" i="5"/>
  <c r="BU32" i="5"/>
  <c r="BV32" i="5"/>
  <c r="BW32" i="5"/>
  <c r="BT33" i="5"/>
  <c r="BU33" i="5"/>
  <c r="BV33" i="5"/>
  <c r="BW33" i="5"/>
  <c r="BT34" i="5"/>
  <c r="BU34" i="5"/>
  <c r="BV34" i="5"/>
  <c r="BW34" i="5"/>
  <c r="BT35" i="5"/>
  <c r="BU35" i="5"/>
  <c r="BV35" i="5"/>
  <c r="BW35" i="5"/>
  <c r="BT36" i="5"/>
  <c r="BU36" i="5"/>
  <c r="BV36" i="5"/>
  <c r="BW36" i="5"/>
  <c r="BT37" i="5"/>
  <c r="BU37" i="5"/>
  <c r="BV37" i="5"/>
  <c r="BW37" i="5"/>
  <c r="BT38" i="5"/>
  <c r="BU38" i="5"/>
  <c r="BV38" i="5"/>
  <c r="BW38" i="5"/>
  <c r="BT39" i="5"/>
  <c r="BU39" i="5"/>
  <c r="BV39" i="5"/>
  <c r="BW39" i="5"/>
  <c r="BT40" i="5"/>
  <c r="BU40" i="5"/>
  <c r="BV40" i="5"/>
  <c r="BW40" i="5"/>
  <c r="BT41" i="5"/>
  <c r="BU41" i="5"/>
  <c r="BV41" i="5"/>
  <c r="BW41" i="5"/>
  <c r="BT42" i="5"/>
  <c r="BU42" i="5"/>
  <c r="BV42" i="5"/>
  <c r="BW42" i="5"/>
  <c r="BT43" i="5"/>
  <c r="BU43" i="5"/>
  <c r="BV43" i="5"/>
  <c r="BW43" i="5"/>
  <c r="BT44" i="5"/>
  <c r="BU44" i="5"/>
  <c r="BV44" i="5"/>
  <c r="BW44" i="5"/>
  <c r="BT45" i="5"/>
  <c r="BU45" i="5"/>
  <c r="BV45" i="5"/>
  <c r="BW45" i="5"/>
  <c r="BT46" i="5"/>
  <c r="BU46" i="5"/>
  <c r="BV46" i="5"/>
  <c r="BW46" i="5"/>
  <c r="BT47" i="5"/>
  <c r="BU47" i="5"/>
  <c r="BV47" i="5"/>
  <c r="BW47" i="5"/>
  <c r="BT48" i="5"/>
  <c r="BU48" i="5"/>
  <c r="BV48" i="5"/>
  <c r="BW48" i="5"/>
  <c r="BT49" i="5"/>
  <c r="BU49" i="5"/>
  <c r="BV49" i="5"/>
  <c r="BW49" i="5"/>
  <c r="BT50" i="5"/>
  <c r="BU50" i="5"/>
  <c r="BV50" i="5"/>
  <c r="BW50" i="5"/>
  <c r="BT51" i="5"/>
  <c r="BU51" i="5"/>
  <c r="BV51" i="5"/>
  <c r="BW51" i="5"/>
  <c r="BT52" i="5"/>
  <c r="BU52" i="5"/>
  <c r="BV52" i="5"/>
  <c r="BW52" i="5"/>
  <c r="BT53" i="5"/>
  <c r="BU53" i="5"/>
  <c r="BV53" i="5"/>
  <c r="BW53" i="5"/>
  <c r="BT54" i="5"/>
  <c r="BU54" i="5"/>
  <c r="BV54" i="5"/>
  <c r="BW54" i="5"/>
  <c r="BT55" i="5"/>
  <c r="BU55" i="5"/>
  <c r="BV55" i="5"/>
  <c r="BW55" i="5"/>
  <c r="BT56" i="5"/>
  <c r="BU56" i="5"/>
  <c r="BV56" i="5"/>
  <c r="BW56" i="5"/>
  <c r="BT57" i="5"/>
  <c r="BU57" i="5"/>
  <c r="BV57" i="5"/>
  <c r="BW57" i="5"/>
  <c r="BT58" i="5"/>
  <c r="BU58" i="5"/>
  <c r="BV58" i="5"/>
  <c r="BW58" i="5"/>
  <c r="BT59" i="5"/>
  <c r="BU59" i="5"/>
  <c r="BV59" i="5"/>
  <c r="BW59" i="5"/>
  <c r="BT60" i="5"/>
  <c r="BU60" i="5"/>
  <c r="BV60" i="5"/>
  <c r="BW60" i="5"/>
  <c r="BT61" i="5"/>
  <c r="BU61" i="5"/>
  <c r="BV61" i="5"/>
  <c r="BW61" i="5"/>
  <c r="BT62" i="5"/>
  <c r="BU62" i="5"/>
  <c r="BV62" i="5"/>
  <c r="BW62" i="5"/>
  <c r="BT63" i="5"/>
  <c r="BU63" i="5"/>
  <c r="BV63" i="5"/>
  <c r="BW63" i="5"/>
  <c r="BT64" i="5"/>
  <c r="BU64" i="5"/>
  <c r="BV64" i="5"/>
  <c r="BW64" i="5"/>
  <c r="BT65" i="5"/>
  <c r="BU65" i="5"/>
  <c r="BV65" i="5"/>
  <c r="BW65" i="5"/>
  <c r="BT66" i="5"/>
  <c r="BU66" i="5"/>
  <c r="BV66" i="5"/>
  <c r="BW66" i="5"/>
  <c r="BT67" i="5"/>
  <c r="BU67" i="5"/>
  <c r="BV67" i="5"/>
  <c r="BW67" i="5"/>
  <c r="BT68" i="5"/>
  <c r="BU68" i="5"/>
  <c r="BV68" i="5"/>
  <c r="BW68" i="5"/>
  <c r="BT69" i="5"/>
  <c r="BU69" i="5"/>
  <c r="BV69" i="5"/>
  <c r="BW69" i="5"/>
  <c r="BT70" i="5"/>
  <c r="BU70" i="5"/>
  <c r="BV70" i="5"/>
  <c r="BW70" i="5"/>
  <c r="BT71" i="5"/>
  <c r="BU71" i="5"/>
  <c r="BV71" i="5"/>
  <c r="BW71" i="5"/>
  <c r="BT72" i="5"/>
  <c r="BU72" i="5"/>
  <c r="BV72" i="5"/>
  <c r="BW72" i="5"/>
  <c r="BT73" i="5"/>
  <c r="BU73" i="5"/>
  <c r="BV73" i="5"/>
  <c r="BW73" i="5"/>
  <c r="BT74" i="5"/>
  <c r="BU74" i="5"/>
  <c r="BV74" i="5"/>
  <c r="BW74" i="5"/>
  <c r="BT75" i="5"/>
  <c r="BU75" i="5"/>
  <c r="BV75" i="5"/>
  <c r="BW75" i="5"/>
  <c r="BT76" i="5"/>
  <c r="BU76" i="5"/>
  <c r="BV76" i="5"/>
  <c r="BW76" i="5"/>
  <c r="BT77" i="5"/>
  <c r="BU77" i="5"/>
  <c r="BV77" i="5"/>
  <c r="BW77" i="5"/>
  <c r="BT78" i="5"/>
  <c r="BU78" i="5"/>
  <c r="BV78" i="5"/>
  <c r="BW78" i="5"/>
  <c r="BT79" i="5"/>
  <c r="BU79" i="5"/>
  <c r="BV79" i="5"/>
  <c r="BW79" i="5"/>
  <c r="BT80" i="5"/>
  <c r="BU80" i="5"/>
  <c r="BV80" i="5"/>
  <c r="BW80" i="5"/>
  <c r="BT81" i="5"/>
  <c r="BU81" i="5"/>
  <c r="BV81" i="5"/>
  <c r="BW81" i="5"/>
  <c r="BT82" i="5"/>
  <c r="BU82" i="5"/>
  <c r="BV82" i="5"/>
  <c r="BW82" i="5"/>
  <c r="BT83" i="5"/>
  <c r="BU83" i="5"/>
  <c r="BV83" i="5"/>
  <c r="BW83" i="5"/>
  <c r="BT84" i="5"/>
  <c r="BU84" i="5"/>
  <c r="BV84" i="5"/>
  <c r="BW84" i="5"/>
  <c r="BW5" i="5"/>
  <c r="BV5" i="5"/>
  <c r="BU5" i="5"/>
  <c r="BT5" i="5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70" i="3"/>
  <c r="BL71" i="3"/>
  <c r="BL72" i="3"/>
  <c r="BL73" i="3"/>
  <c r="BL74" i="3"/>
  <c r="BL75" i="3"/>
  <c r="BL76" i="3"/>
  <c r="BL77" i="3"/>
  <c r="BL78" i="3"/>
  <c r="BL79" i="3"/>
  <c r="BL80" i="3"/>
  <c r="BL81" i="3"/>
  <c r="BL82" i="3"/>
  <c r="BL83" i="3"/>
  <c r="BL84" i="3"/>
  <c r="BL85" i="3"/>
  <c r="BL86" i="3"/>
  <c r="BL87" i="3"/>
  <c r="BL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53" i="3"/>
  <c r="BK54" i="3"/>
  <c r="BK55" i="3"/>
  <c r="BK56" i="3"/>
  <c r="BK57" i="3"/>
  <c r="BK58" i="3"/>
  <c r="BK59" i="3"/>
  <c r="BK60" i="3"/>
  <c r="BK61" i="3"/>
  <c r="BK62" i="3"/>
  <c r="BK63" i="3"/>
  <c r="BK64" i="3"/>
  <c r="BK65" i="3"/>
  <c r="BK66" i="3"/>
  <c r="BK67" i="3"/>
  <c r="BK68" i="3"/>
  <c r="BK69" i="3"/>
  <c r="BK70" i="3"/>
  <c r="BK71" i="3"/>
  <c r="BK72" i="3"/>
  <c r="BK73" i="3"/>
  <c r="BK74" i="3"/>
  <c r="BK75" i="3"/>
  <c r="BK76" i="3"/>
  <c r="BK77" i="3"/>
  <c r="BK78" i="3"/>
  <c r="BK79" i="3"/>
  <c r="BK80" i="3"/>
  <c r="BK81" i="3"/>
  <c r="BK82" i="3"/>
  <c r="BK83" i="3"/>
  <c r="BK84" i="3"/>
  <c r="BK85" i="3"/>
  <c r="BK86" i="3"/>
  <c r="BK87" i="3"/>
  <c r="BK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64" i="3"/>
  <c r="BJ65" i="3"/>
  <c r="BJ66" i="3"/>
  <c r="BJ67" i="3"/>
  <c r="BJ68" i="3"/>
  <c r="BJ69" i="3"/>
  <c r="BJ70" i="3"/>
  <c r="BJ71" i="3"/>
  <c r="BJ72" i="3"/>
  <c r="BJ73" i="3"/>
  <c r="BJ74" i="3"/>
  <c r="BJ75" i="3"/>
  <c r="BJ76" i="3"/>
  <c r="BJ77" i="3"/>
  <c r="BJ78" i="3"/>
  <c r="BJ79" i="3"/>
  <c r="BJ80" i="3"/>
  <c r="BJ81" i="3"/>
  <c r="BJ82" i="3"/>
  <c r="BJ83" i="3"/>
  <c r="BJ84" i="3"/>
  <c r="BJ85" i="3"/>
  <c r="BJ86" i="3"/>
  <c r="BJ87" i="3"/>
  <c r="BJ4" i="3"/>
  <c r="BI4" i="3"/>
  <c r="BI5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38" i="3"/>
  <c r="BI39" i="3"/>
  <c r="BI40" i="3"/>
  <c r="BI41" i="3"/>
  <c r="BI42" i="3"/>
  <c r="BI43" i="3"/>
  <c r="BI44" i="3"/>
  <c r="BI45" i="3"/>
  <c r="BI46" i="3"/>
  <c r="BI47" i="3"/>
  <c r="BI48" i="3"/>
  <c r="BI49" i="3"/>
  <c r="BI50" i="3"/>
  <c r="BI51" i="3"/>
  <c r="BI52" i="3"/>
  <c r="BI53" i="3"/>
  <c r="BI54" i="3"/>
  <c r="BI55" i="3"/>
  <c r="BI56" i="3"/>
  <c r="BI57" i="3"/>
  <c r="BI58" i="3"/>
  <c r="BI59" i="3"/>
  <c r="BI60" i="3"/>
  <c r="BI61" i="3"/>
  <c r="BI62" i="3"/>
  <c r="BI63" i="3"/>
  <c r="BI64" i="3"/>
  <c r="BI65" i="3"/>
  <c r="BI66" i="3"/>
  <c r="BI67" i="3"/>
  <c r="BI68" i="3"/>
  <c r="BI69" i="3"/>
  <c r="BI70" i="3"/>
  <c r="BI71" i="3"/>
  <c r="BI72" i="3"/>
  <c r="BI73" i="3"/>
  <c r="BI74" i="3"/>
  <c r="BI75" i="3"/>
  <c r="BI76" i="3"/>
  <c r="BI77" i="3"/>
  <c r="BI78" i="3"/>
  <c r="BI79" i="3"/>
  <c r="BI80" i="3"/>
  <c r="BI81" i="3"/>
  <c r="BI82" i="3"/>
  <c r="BI83" i="3"/>
  <c r="BI84" i="3"/>
  <c r="BI85" i="3"/>
  <c r="BI86" i="3"/>
  <c r="BI87" i="3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5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5" i="1"/>
  <c r="AD96" i="1" l="1"/>
  <c r="AD90" i="1"/>
  <c r="AD91" i="1"/>
  <c r="AD89" i="1"/>
  <c r="AD90" i="3"/>
  <c r="AD89" i="3"/>
  <c r="AD88" i="3"/>
  <c r="AD86" i="6"/>
  <c r="AD85" i="6"/>
  <c r="AD92" i="8"/>
  <c r="AD91" i="7"/>
  <c r="AD90" i="7"/>
  <c r="AD92" i="7"/>
  <c r="BK69" i="7"/>
  <c r="I69" i="7"/>
  <c r="B69" i="7"/>
  <c r="BK68" i="7"/>
  <c r="I68" i="7"/>
  <c r="B68" i="7"/>
  <c r="BK67" i="7"/>
  <c r="I67" i="7"/>
  <c r="B67" i="7"/>
  <c r="BK66" i="7"/>
  <c r="I66" i="7"/>
  <c r="B66" i="7"/>
  <c r="BK65" i="7"/>
  <c r="I65" i="7"/>
  <c r="B65" i="7"/>
  <c r="BK69" i="8"/>
  <c r="I69" i="8"/>
  <c r="B69" i="8"/>
  <c r="BK68" i="8"/>
  <c r="I68" i="8"/>
  <c r="B68" i="8"/>
  <c r="BK67" i="8"/>
  <c r="I67" i="8"/>
  <c r="B67" i="8"/>
  <c r="BK66" i="8"/>
  <c r="I66" i="8"/>
  <c r="B66" i="8"/>
  <c r="BK65" i="8"/>
  <c r="I65" i="8"/>
  <c r="B65" i="8"/>
  <c r="B64" i="6"/>
  <c r="I64" i="6"/>
  <c r="I65" i="6"/>
  <c r="I44" i="6"/>
  <c r="I45" i="6"/>
  <c r="I46" i="6"/>
  <c r="I65" i="3"/>
  <c r="I66" i="3"/>
  <c r="I67" i="3"/>
  <c r="I68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63" i="3"/>
  <c r="I62" i="3"/>
  <c r="I61" i="3"/>
  <c r="I60" i="3"/>
  <c r="I59" i="3"/>
  <c r="I58" i="3"/>
  <c r="I57" i="3"/>
  <c r="I29" i="3"/>
  <c r="I36" i="3"/>
  <c r="I34" i="3"/>
  <c r="I35" i="3"/>
  <c r="I37" i="3"/>
  <c r="I33" i="3"/>
  <c r="I32" i="3"/>
  <c r="I31" i="3"/>
  <c r="I30" i="3"/>
  <c r="I38" i="3"/>
  <c r="I28" i="3"/>
  <c r="I27" i="3"/>
  <c r="I26" i="3"/>
  <c r="I25" i="3"/>
  <c r="I24" i="3"/>
  <c r="I23" i="3"/>
  <c r="I22" i="3"/>
  <c r="I21" i="3"/>
  <c r="I20" i="3"/>
  <c r="I18" i="3"/>
  <c r="I19" i="3"/>
  <c r="I17" i="3"/>
  <c r="I16" i="3"/>
  <c r="I15" i="3"/>
  <c r="I14" i="3"/>
  <c r="I13" i="3"/>
  <c r="I12" i="3"/>
  <c r="I11" i="3"/>
  <c r="I5" i="3"/>
  <c r="I6" i="3"/>
  <c r="I7" i="3"/>
  <c r="I8" i="3"/>
  <c r="I9" i="3"/>
  <c r="I10" i="3"/>
  <c r="I4" i="3"/>
  <c r="B38" i="1"/>
  <c r="I74" i="1"/>
  <c r="B74" i="1"/>
  <c r="B68" i="3"/>
  <c r="B67" i="3"/>
  <c r="B66" i="3"/>
  <c r="B65" i="3"/>
  <c r="I74" i="3"/>
  <c r="B63" i="3"/>
  <c r="B62" i="3"/>
  <c r="B61" i="3"/>
  <c r="B60" i="3"/>
  <c r="B59" i="3"/>
  <c r="B58" i="3"/>
  <c r="B57" i="3"/>
  <c r="I56" i="3"/>
  <c r="B56" i="3"/>
  <c r="I55" i="3"/>
  <c r="B55" i="3"/>
  <c r="I54" i="3"/>
  <c r="B54" i="3"/>
  <c r="I53" i="3"/>
  <c r="B53" i="3"/>
  <c r="I52" i="3"/>
  <c r="B52" i="3"/>
  <c r="I51" i="3"/>
  <c r="B51" i="3"/>
  <c r="I50" i="3"/>
  <c r="B50" i="3"/>
  <c r="I49" i="3"/>
  <c r="B49" i="3"/>
  <c r="I48" i="3"/>
  <c r="B48" i="3"/>
  <c r="I47" i="3"/>
  <c r="B47" i="3"/>
  <c r="I46" i="3"/>
  <c r="B46" i="3"/>
  <c r="I45" i="3"/>
  <c r="B45" i="3"/>
  <c r="I44" i="3"/>
  <c r="B44" i="3"/>
  <c r="I43" i="3"/>
  <c r="B43" i="3"/>
  <c r="I42" i="3"/>
  <c r="B42" i="3"/>
  <c r="I41" i="3"/>
  <c r="B41" i="3"/>
  <c r="I40" i="3"/>
  <c r="B40" i="3"/>
  <c r="I39" i="3"/>
  <c r="B39" i="3"/>
  <c r="B38" i="3"/>
  <c r="B37" i="3"/>
  <c r="B30" i="1"/>
  <c r="I30" i="1"/>
  <c r="BK30" i="1"/>
  <c r="B31" i="1"/>
  <c r="I31" i="1"/>
  <c r="BK31" i="1"/>
  <c r="I70" i="3"/>
  <c r="I71" i="3"/>
  <c r="I72" i="3"/>
  <c r="I73" i="3"/>
  <c r="I69" i="3"/>
  <c r="I76" i="1"/>
  <c r="I86" i="1"/>
  <c r="I87" i="1"/>
  <c r="I88" i="1"/>
  <c r="B86" i="1"/>
  <c r="B87" i="1"/>
  <c r="B88" i="1"/>
  <c r="BK89" i="8"/>
  <c r="I89" i="8"/>
  <c r="B89" i="8"/>
  <c r="BK88" i="8"/>
  <c r="I88" i="8"/>
  <c r="B88" i="8"/>
  <c r="BK87" i="8"/>
  <c r="I87" i="8"/>
  <c r="B87" i="8"/>
  <c r="BK86" i="8"/>
  <c r="I86" i="8"/>
  <c r="B86" i="8"/>
  <c r="BK85" i="8"/>
  <c r="I85" i="8"/>
  <c r="B85" i="8"/>
  <c r="BK84" i="8"/>
  <c r="I84" i="8"/>
  <c r="B84" i="8"/>
  <c r="BK83" i="8"/>
  <c r="I83" i="8"/>
  <c r="B83" i="8"/>
  <c r="BK82" i="8"/>
  <c r="I82" i="8"/>
  <c r="B82" i="8"/>
  <c r="BK81" i="8"/>
  <c r="I81" i="8"/>
  <c r="B81" i="8"/>
  <c r="BK80" i="8"/>
  <c r="I80" i="8"/>
  <c r="B80" i="8"/>
  <c r="BK79" i="8"/>
  <c r="I79" i="8"/>
  <c r="B79" i="8"/>
  <c r="BK78" i="8"/>
  <c r="I78" i="8"/>
  <c r="B78" i="8"/>
  <c r="BK77" i="8"/>
  <c r="I77" i="8"/>
  <c r="B77" i="8"/>
  <c r="BK76" i="8"/>
  <c r="I76" i="8"/>
  <c r="B76" i="8"/>
  <c r="BK75" i="8"/>
  <c r="I75" i="8"/>
  <c r="B75" i="8"/>
  <c r="BK74" i="8"/>
  <c r="I74" i="8"/>
  <c r="B74" i="8"/>
  <c r="BK73" i="8"/>
  <c r="I73" i="8"/>
  <c r="B73" i="8"/>
  <c r="BK72" i="8"/>
  <c r="I72" i="8"/>
  <c r="B72" i="8"/>
  <c r="BK71" i="8"/>
  <c r="I71" i="8"/>
  <c r="B71" i="8"/>
  <c r="BK70" i="8"/>
  <c r="I70" i="8"/>
  <c r="B70" i="8"/>
  <c r="BK64" i="8"/>
  <c r="I64" i="8"/>
  <c r="B64" i="8"/>
  <c r="BK63" i="8"/>
  <c r="I63" i="8"/>
  <c r="B63" i="8"/>
  <c r="BK62" i="8"/>
  <c r="I62" i="8"/>
  <c r="B62" i="8"/>
  <c r="BK61" i="8"/>
  <c r="I61" i="8"/>
  <c r="B61" i="8"/>
  <c r="BK60" i="8"/>
  <c r="I60" i="8"/>
  <c r="B60" i="8"/>
  <c r="BK59" i="8"/>
  <c r="I59" i="8"/>
  <c r="B59" i="8"/>
  <c r="BK58" i="8"/>
  <c r="I58" i="8"/>
  <c r="B58" i="8"/>
  <c r="BK57" i="8"/>
  <c r="I57" i="8"/>
  <c r="B57" i="8"/>
  <c r="BK56" i="8"/>
  <c r="I56" i="8"/>
  <c r="B56" i="8"/>
  <c r="BK55" i="8"/>
  <c r="I55" i="8"/>
  <c r="B55" i="8"/>
  <c r="BK54" i="8"/>
  <c r="I54" i="8"/>
  <c r="B54" i="8"/>
  <c r="BK53" i="8"/>
  <c r="I53" i="8"/>
  <c r="B53" i="8"/>
  <c r="BK52" i="8"/>
  <c r="I52" i="8"/>
  <c r="B52" i="8"/>
  <c r="BK51" i="8"/>
  <c r="I51" i="8"/>
  <c r="B51" i="8"/>
  <c r="BK50" i="8"/>
  <c r="I50" i="8"/>
  <c r="B50" i="8"/>
  <c r="BK49" i="8"/>
  <c r="I49" i="8"/>
  <c r="B49" i="8"/>
  <c r="BK48" i="8"/>
  <c r="I48" i="8"/>
  <c r="B48" i="8"/>
  <c r="BK47" i="8"/>
  <c r="I47" i="8"/>
  <c r="B47" i="8"/>
  <c r="BK46" i="8"/>
  <c r="I46" i="8"/>
  <c r="B46" i="8"/>
  <c r="BK45" i="8"/>
  <c r="I45" i="8"/>
  <c r="B45" i="8"/>
  <c r="BK44" i="8"/>
  <c r="I44" i="8"/>
  <c r="B44" i="8"/>
  <c r="BK43" i="8"/>
  <c r="I43" i="8"/>
  <c r="B43" i="8"/>
  <c r="BK42" i="8"/>
  <c r="I42" i="8"/>
  <c r="B42" i="8"/>
  <c r="BK41" i="8"/>
  <c r="I41" i="8"/>
  <c r="B41" i="8"/>
  <c r="BK40" i="8"/>
  <c r="I40" i="8"/>
  <c r="B40" i="8"/>
  <c r="BK39" i="8"/>
  <c r="I39" i="8"/>
  <c r="B39" i="8"/>
  <c r="BK38" i="8"/>
  <c r="I38" i="8"/>
  <c r="B38" i="8"/>
  <c r="BK37" i="8"/>
  <c r="I37" i="8"/>
  <c r="B37" i="8"/>
  <c r="BK36" i="8"/>
  <c r="I36" i="8"/>
  <c r="B36" i="8"/>
  <c r="BK35" i="8"/>
  <c r="I35" i="8"/>
  <c r="B35" i="8"/>
  <c r="BK34" i="8"/>
  <c r="I34" i="8"/>
  <c r="B34" i="8"/>
  <c r="BK33" i="8"/>
  <c r="I33" i="8"/>
  <c r="B33" i="8"/>
  <c r="BK32" i="8"/>
  <c r="I32" i="8"/>
  <c r="B32" i="8"/>
  <c r="BK31" i="8"/>
  <c r="I31" i="8"/>
  <c r="B31" i="8"/>
  <c r="BK30" i="8"/>
  <c r="I30" i="8"/>
  <c r="B30" i="8"/>
  <c r="BK29" i="8"/>
  <c r="I29" i="8"/>
  <c r="B29" i="8"/>
  <c r="BK28" i="8"/>
  <c r="I28" i="8"/>
  <c r="B28" i="8"/>
  <c r="BK27" i="8"/>
  <c r="I27" i="8"/>
  <c r="B27" i="8"/>
  <c r="BK26" i="8"/>
  <c r="I26" i="8"/>
  <c r="B26" i="8"/>
  <c r="BK25" i="8"/>
  <c r="I25" i="8"/>
  <c r="B25" i="8"/>
  <c r="BK24" i="8"/>
  <c r="I24" i="8"/>
  <c r="B24" i="8"/>
  <c r="BK23" i="8"/>
  <c r="I23" i="8"/>
  <c r="B23" i="8"/>
  <c r="BK22" i="8"/>
  <c r="I22" i="8"/>
  <c r="B22" i="8"/>
  <c r="BK21" i="8"/>
  <c r="I21" i="8"/>
  <c r="B21" i="8"/>
  <c r="BK20" i="8"/>
  <c r="I20" i="8"/>
  <c r="B20" i="8"/>
  <c r="BK19" i="8"/>
  <c r="I19" i="8"/>
  <c r="B19" i="8"/>
  <c r="BK18" i="8"/>
  <c r="I18" i="8"/>
  <c r="B18" i="8"/>
  <c r="BK17" i="8"/>
  <c r="I17" i="8"/>
  <c r="B17" i="8"/>
  <c r="BK16" i="8"/>
  <c r="I16" i="8"/>
  <c r="B16" i="8"/>
  <c r="BK15" i="8"/>
  <c r="I15" i="8"/>
  <c r="B15" i="8"/>
  <c r="BK14" i="8"/>
  <c r="I14" i="8"/>
  <c r="B14" i="8"/>
  <c r="BK13" i="8"/>
  <c r="I13" i="8"/>
  <c r="B13" i="8"/>
  <c r="BK12" i="8"/>
  <c r="I12" i="8"/>
  <c r="B12" i="8"/>
  <c r="BK11" i="8"/>
  <c r="I11" i="8"/>
  <c r="B11" i="8"/>
  <c r="BK10" i="8"/>
  <c r="I10" i="8"/>
  <c r="B10" i="8"/>
  <c r="BK9" i="8"/>
  <c r="I9" i="8"/>
  <c r="B9" i="8"/>
  <c r="BK8" i="8"/>
  <c r="I8" i="8"/>
  <c r="B8" i="8"/>
  <c r="BK7" i="8"/>
  <c r="I7" i="8"/>
  <c r="B7" i="8"/>
  <c r="BK6" i="8"/>
  <c r="I6" i="8"/>
  <c r="B6" i="8"/>
  <c r="BK5" i="8"/>
  <c r="I5" i="8"/>
  <c r="B5" i="8"/>
  <c r="BK89" i="7"/>
  <c r="I89" i="7"/>
  <c r="B89" i="7"/>
  <c r="BK88" i="7"/>
  <c r="I88" i="7"/>
  <c r="B88" i="7"/>
  <c r="BK87" i="7"/>
  <c r="I87" i="7"/>
  <c r="B87" i="7"/>
  <c r="BK86" i="7"/>
  <c r="I86" i="7"/>
  <c r="B86" i="7"/>
  <c r="BK85" i="7"/>
  <c r="I85" i="7"/>
  <c r="B85" i="7"/>
  <c r="BK84" i="7"/>
  <c r="I84" i="7"/>
  <c r="B84" i="7"/>
  <c r="BK83" i="7"/>
  <c r="I83" i="7"/>
  <c r="B83" i="7"/>
  <c r="BK82" i="7"/>
  <c r="I82" i="7"/>
  <c r="B82" i="7"/>
  <c r="BK81" i="7"/>
  <c r="I81" i="7"/>
  <c r="B81" i="7"/>
  <c r="BK80" i="7"/>
  <c r="I80" i="7"/>
  <c r="B80" i="7"/>
  <c r="BK79" i="7"/>
  <c r="I79" i="7"/>
  <c r="B79" i="7"/>
  <c r="BK78" i="7"/>
  <c r="I78" i="7"/>
  <c r="B78" i="7"/>
  <c r="BK77" i="7"/>
  <c r="I77" i="7"/>
  <c r="B77" i="7"/>
  <c r="BK76" i="7"/>
  <c r="I76" i="7"/>
  <c r="B76" i="7"/>
  <c r="BK75" i="7"/>
  <c r="I75" i="7"/>
  <c r="B75" i="7"/>
  <c r="BK74" i="7"/>
  <c r="I74" i="7"/>
  <c r="B74" i="7"/>
  <c r="BK73" i="7"/>
  <c r="I73" i="7"/>
  <c r="B73" i="7"/>
  <c r="BK72" i="7"/>
  <c r="I72" i="7"/>
  <c r="B72" i="7"/>
  <c r="BK71" i="7"/>
  <c r="I71" i="7"/>
  <c r="B71" i="7"/>
  <c r="BK70" i="7"/>
  <c r="I70" i="7"/>
  <c r="B70" i="7"/>
  <c r="BK64" i="7"/>
  <c r="I64" i="7"/>
  <c r="B64" i="7"/>
  <c r="BK63" i="7"/>
  <c r="I63" i="7"/>
  <c r="B63" i="7"/>
  <c r="BK62" i="7"/>
  <c r="I62" i="7"/>
  <c r="B62" i="7"/>
  <c r="BK61" i="7"/>
  <c r="I61" i="7"/>
  <c r="B61" i="7"/>
  <c r="BK60" i="7"/>
  <c r="I60" i="7"/>
  <c r="B60" i="7"/>
  <c r="BK59" i="7"/>
  <c r="I59" i="7"/>
  <c r="B59" i="7"/>
  <c r="BK58" i="7"/>
  <c r="I58" i="7"/>
  <c r="B58" i="7"/>
  <c r="BK57" i="7"/>
  <c r="I57" i="7"/>
  <c r="B57" i="7"/>
  <c r="BK56" i="7"/>
  <c r="I56" i="7"/>
  <c r="B56" i="7"/>
  <c r="BK55" i="7"/>
  <c r="I55" i="7"/>
  <c r="B55" i="7"/>
  <c r="BK54" i="7"/>
  <c r="I54" i="7"/>
  <c r="B54" i="7"/>
  <c r="BK53" i="7"/>
  <c r="I53" i="7"/>
  <c r="B53" i="7"/>
  <c r="BK52" i="7"/>
  <c r="I52" i="7"/>
  <c r="B52" i="7"/>
  <c r="BK51" i="7"/>
  <c r="I51" i="7"/>
  <c r="B51" i="7"/>
  <c r="BK50" i="7"/>
  <c r="I50" i="7"/>
  <c r="B50" i="7"/>
  <c r="BK49" i="7"/>
  <c r="I49" i="7"/>
  <c r="B49" i="7"/>
  <c r="BK48" i="7"/>
  <c r="I48" i="7"/>
  <c r="B48" i="7"/>
  <c r="BK47" i="7"/>
  <c r="I47" i="7"/>
  <c r="B47" i="7"/>
  <c r="BK46" i="7"/>
  <c r="I46" i="7"/>
  <c r="B46" i="7"/>
  <c r="BK45" i="7"/>
  <c r="I45" i="7"/>
  <c r="B45" i="7"/>
  <c r="BK44" i="7"/>
  <c r="I44" i="7"/>
  <c r="B44" i="7"/>
  <c r="BK43" i="7"/>
  <c r="I43" i="7"/>
  <c r="B43" i="7"/>
  <c r="BK42" i="7"/>
  <c r="I42" i="7"/>
  <c r="B42" i="7"/>
  <c r="BK41" i="7"/>
  <c r="I41" i="7"/>
  <c r="B41" i="7"/>
  <c r="BK40" i="7"/>
  <c r="I40" i="7"/>
  <c r="B40" i="7"/>
  <c r="BK39" i="7"/>
  <c r="I39" i="7"/>
  <c r="B39" i="7"/>
  <c r="BK38" i="7"/>
  <c r="I38" i="7"/>
  <c r="B38" i="7"/>
  <c r="BK37" i="7"/>
  <c r="I37" i="7"/>
  <c r="B37" i="7"/>
  <c r="BK36" i="7"/>
  <c r="I36" i="7"/>
  <c r="B36" i="7"/>
  <c r="BK35" i="7"/>
  <c r="I35" i="7"/>
  <c r="B35" i="7"/>
  <c r="BK34" i="7"/>
  <c r="I34" i="7"/>
  <c r="B34" i="7"/>
  <c r="BK33" i="7"/>
  <c r="I33" i="7"/>
  <c r="B33" i="7"/>
  <c r="BK32" i="7"/>
  <c r="I32" i="7"/>
  <c r="B32" i="7"/>
  <c r="BK31" i="7"/>
  <c r="I31" i="7"/>
  <c r="B31" i="7"/>
  <c r="BK30" i="7"/>
  <c r="I30" i="7"/>
  <c r="B30" i="7"/>
  <c r="BK29" i="7"/>
  <c r="I29" i="7"/>
  <c r="B29" i="7"/>
  <c r="BK28" i="7"/>
  <c r="I28" i="7"/>
  <c r="B28" i="7"/>
  <c r="BK27" i="7"/>
  <c r="I27" i="7"/>
  <c r="B27" i="7"/>
  <c r="BK26" i="7"/>
  <c r="I26" i="7"/>
  <c r="B26" i="7"/>
  <c r="BK25" i="7"/>
  <c r="I25" i="7"/>
  <c r="B25" i="7"/>
  <c r="BK24" i="7"/>
  <c r="I24" i="7"/>
  <c r="B24" i="7"/>
  <c r="BK23" i="7"/>
  <c r="I23" i="7"/>
  <c r="B23" i="7"/>
  <c r="BK22" i="7"/>
  <c r="I22" i="7"/>
  <c r="B22" i="7"/>
  <c r="BK21" i="7"/>
  <c r="I21" i="7"/>
  <c r="B21" i="7"/>
  <c r="BK20" i="7"/>
  <c r="I20" i="7"/>
  <c r="B20" i="7"/>
  <c r="BK19" i="7"/>
  <c r="I19" i="7"/>
  <c r="B19" i="7"/>
  <c r="BK18" i="7"/>
  <c r="I18" i="7"/>
  <c r="B18" i="7"/>
  <c r="BK17" i="7"/>
  <c r="I17" i="7"/>
  <c r="B17" i="7"/>
  <c r="BK16" i="7"/>
  <c r="I16" i="7"/>
  <c r="B16" i="7"/>
  <c r="BK15" i="7"/>
  <c r="I15" i="7"/>
  <c r="B15" i="7"/>
  <c r="BK14" i="7"/>
  <c r="I14" i="7"/>
  <c r="B14" i="7"/>
  <c r="BK13" i="7"/>
  <c r="I13" i="7"/>
  <c r="B13" i="7"/>
  <c r="BK12" i="7"/>
  <c r="I12" i="7"/>
  <c r="B12" i="7"/>
  <c r="BK11" i="7"/>
  <c r="I11" i="7"/>
  <c r="B11" i="7"/>
  <c r="BK10" i="7"/>
  <c r="I10" i="7"/>
  <c r="B10" i="7"/>
  <c r="BK9" i="7"/>
  <c r="I9" i="7"/>
  <c r="B9" i="7"/>
  <c r="BK8" i="7"/>
  <c r="I8" i="7"/>
  <c r="B8" i="7"/>
  <c r="BK7" i="7"/>
  <c r="I7" i="7"/>
  <c r="B7" i="7"/>
  <c r="BK6" i="7"/>
  <c r="I6" i="7"/>
  <c r="B6" i="7"/>
  <c r="BK5" i="7"/>
  <c r="I5" i="7"/>
  <c r="B5" i="7"/>
  <c r="BL83" i="6"/>
  <c r="I83" i="6"/>
  <c r="B83" i="6"/>
  <c r="BL82" i="6"/>
  <c r="I82" i="6"/>
  <c r="B82" i="6"/>
  <c r="BL81" i="6"/>
  <c r="I81" i="6"/>
  <c r="B81" i="6"/>
  <c r="BL80" i="6"/>
  <c r="I80" i="6"/>
  <c r="B80" i="6"/>
  <c r="BL79" i="6"/>
  <c r="I79" i="6"/>
  <c r="B79" i="6"/>
  <c r="BL78" i="6"/>
  <c r="I78" i="6"/>
  <c r="B78" i="6"/>
  <c r="BL77" i="6"/>
  <c r="I77" i="6"/>
  <c r="B77" i="6"/>
  <c r="BL76" i="6"/>
  <c r="I76" i="6"/>
  <c r="B76" i="6"/>
  <c r="BL75" i="6"/>
  <c r="I75" i="6"/>
  <c r="B75" i="6"/>
  <c r="BL74" i="6"/>
  <c r="I74" i="6"/>
  <c r="B74" i="6"/>
  <c r="BL73" i="6"/>
  <c r="I73" i="6"/>
  <c r="B73" i="6"/>
  <c r="BL72" i="6"/>
  <c r="I72" i="6"/>
  <c r="B72" i="6"/>
  <c r="BL71" i="6"/>
  <c r="I71" i="6"/>
  <c r="B71" i="6"/>
  <c r="BL70" i="6"/>
  <c r="I70" i="6"/>
  <c r="B70" i="6"/>
  <c r="BL69" i="6"/>
  <c r="I69" i="6"/>
  <c r="B69" i="6"/>
  <c r="BL68" i="6"/>
  <c r="I68" i="6"/>
  <c r="B68" i="6"/>
  <c r="BL67" i="6"/>
  <c r="I67" i="6"/>
  <c r="B67" i="6"/>
  <c r="BL66" i="6"/>
  <c r="I66" i="6"/>
  <c r="B66" i="6"/>
  <c r="BL65" i="6"/>
  <c r="B65" i="6"/>
  <c r="BL64" i="6"/>
  <c r="BL63" i="6"/>
  <c r="I63" i="6"/>
  <c r="B63" i="6"/>
  <c r="BL62" i="6"/>
  <c r="I62" i="6"/>
  <c r="B62" i="6"/>
  <c r="BL61" i="6"/>
  <c r="I61" i="6"/>
  <c r="B61" i="6"/>
  <c r="BL60" i="6"/>
  <c r="I60" i="6"/>
  <c r="B60" i="6"/>
  <c r="BL59" i="6"/>
  <c r="I59" i="6"/>
  <c r="B59" i="6"/>
  <c r="BL58" i="6"/>
  <c r="I58" i="6"/>
  <c r="B58" i="6"/>
  <c r="BL57" i="6"/>
  <c r="I57" i="6"/>
  <c r="B57" i="6"/>
  <c r="BL56" i="6"/>
  <c r="I56" i="6"/>
  <c r="B56" i="6"/>
  <c r="BL55" i="6"/>
  <c r="I55" i="6"/>
  <c r="B55" i="6"/>
  <c r="BL54" i="6"/>
  <c r="I54" i="6"/>
  <c r="B54" i="6"/>
  <c r="BL53" i="6"/>
  <c r="I53" i="6"/>
  <c r="B53" i="6"/>
  <c r="BL52" i="6"/>
  <c r="I52" i="6"/>
  <c r="B52" i="6"/>
  <c r="BL51" i="6"/>
  <c r="I51" i="6"/>
  <c r="B51" i="6"/>
  <c r="BL50" i="6"/>
  <c r="I50" i="6"/>
  <c r="B50" i="6"/>
  <c r="BL49" i="6"/>
  <c r="I49" i="6"/>
  <c r="B49" i="6"/>
  <c r="BL48" i="6"/>
  <c r="I48" i="6"/>
  <c r="B48" i="6"/>
  <c r="BL47" i="6"/>
  <c r="I47" i="6"/>
  <c r="B47" i="6"/>
  <c r="BL46" i="6"/>
  <c r="B46" i="6"/>
  <c r="BL45" i="6"/>
  <c r="B45" i="6"/>
  <c r="BL44" i="6"/>
  <c r="B44" i="6"/>
  <c r="BL43" i="6"/>
  <c r="I43" i="6"/>
  <c r="B43" i="6"/>
  <c r="BL42" i="6"/>
  <c r="I42" i="6"/>
  <c r="B42" i="6"/>
  <c r="BL41" i="6"/>
  <c r="I41" i="6"/>
  <c r="B41" i="6"/>
  <c r="BL40" i="6"/>
  <c r="I40" i="6"/>
  <c r="B40" i="6"/>
  <c r="BL39" i="6"/>
  <c r="I39" i="6"/>
  <c r="B39" i="6"/>
  <c r="BL38" i="6"/>
  <c r="I38" i="6"/>
  <c r="B38" i="6"/>
  <c r="BL37" i="6"/>
  <c r="I37" i="6"/>
  <c r="B37" i="6"/>
  <c r="BL36" i="6"/>
  <c r="I36" i="6"/>
  <c r="B36" i="6"/>
  <c r="BL35" i="6"/>
  <c r="I35" i="6"/>
  <c r="B35" i="6"/>
  <c r="BL34" i="6"/>
  <c r="I34" i="6"/>
  <c r="B34" i="6"/>
  <c r="BL33" i="6"/>
  <c r="I33" i="6"/>
  <c r="B33" i="6"/>
  <c r="BL32" i="6"/>
  <c r="I32" i="6"/>
  <c r="B32" i="6"/>
  <c r="BL31" i="6"/>
  <c r="I31" i="6"/>
  <c r="B31" i="6"/>
  <c r="BL30" i="6"/>
  <c r="I30" i="6"/>
  <c r="B30" i="6"/>
  <c r="BL29" i="6"/>
  <c r="I29" i="6"/>
  <c r="B29" i="6"/>
  <c r="BL28" i="6"/>
  <c r="I28" i="6"/>
  <c r="B28" i="6"/>
  <c r="BL27" i="6"/>
  <c r="I27" i="6"/>
  <c r="B27" i="6"/>
  <c r="BL26" i="6"/>
  <c r="I26" i="6"/>
  <c r="B26" i="6"/>
  <c r="BL25" i="6"/>
  <c r="I25" i="6"/>
  <c r="B25" i="6"/>
  <c r="BL24" i="6"/>
  <c r="I24" i="6"/>
  <c r="B24" i="6"/>
  <c r="BL23" i="6"/>
  <c r="I23" i="6"/>
  <c r="B23" i="6"/>
  <c r="BL22" i="6"/>
  <c r="I22" i="6"/>
  <c r="B22" i="6"/>
  <c r="BL21" i="6"/>
  <c r="I21" i="6"/>
  <c r="B21" i="6"/>
  <c r="BL20" i="6"/>
  <c r="I20" i="6"/>
  <c r="B20" i="6"/>
  <c r="BL19" i="6"/>
  <c r="I19" i="6"/>
  <c r="B19" i="6"/>
  <c r="BL18" i="6"/>
  <c r="I18" i="6"/>
  <c r="B18" i="6"/>
  <c r="BL17" i="6"/>
  <c r="I17" i="6"/>
  <c r="B17" i="6"/>
  <c r="BL16" i="6"/>
  <c r="I16" i="6"/>
  <c r="B16" i="6"/>
  <c r="BL15" i="6"/>
  <c r="I15" i="6"/>
  <c r="B15" i="6"/>
  <c r="BL14" i="6"/>
  <c r="I14" i="6"/>
  <c r="B14" i="6"/>
  <c r="BL13" i="6"/>
  <c r="I13" i="6"/>
  <c r="B13" i="6"/>
  <c r="BL12" i="6"/>
  <c r="I12" i="6"/>
  <c r="B12" i="6"/>
  <c r="BL11" i="6"/>
  <c r="I11" i="6"/>
  <c r="B11" i="6"/>
  <c r="BL10" i="6"/>
  <c r="I10" i="6"/>
  <c r="B10" i="6"/>
  <c r="BL9" i="6"/>
  <c r="I9" i="6"/>
  <c r="B9" i="6"/>
  <c r="BL8" i="6"/>
  <c r="I8" i="6"/>
  <c r="B8" i="6"/>
  <c r="BL7" i="6"/>
  <c r="I7" i="6"/>
  <c r="B7" i="6"/>
  <c r="BL6" i="6"/>
  <c r="I6" i="6"/>
  <c r="B6" i="6"/>
  <c r="BL5" i="6"/>
  <c r="I5" i="6"/>
  <c r="B5" i="6"/>
  <c r="BL4" i="6"/>
  <c r="I4" i="6"/>
  <c r="B4" i="6"/>
  <c r="AD86" i="5"/>
  <c r="AD85" i="5"/>
  <c r="AD87" i="5"/>
  <c r="BS92" i="5"/>
  <c r="BS91" i="5"/>
  <c r="BS90" i="5"/>
  <c r="BS89" i="5"/>
  <c r="BS88" i="5"/>
  <c r="BS87" i="5"/>
  <c r="BS86" i="5"/>
  <c r="BS85" i="5"/>
  <c r="BS84" i="5"/>
  <c r="I84" i="5"/>
  <c r="B84" i="5"/>
  <c r="BS83" i="5"/>
  <c r="I83" i="5"/>
  <c r="B83" i="5"/>
  <c r="BS82" i="5"/>
  <c r="I82" i="5"/>
  <c r="B82" i="5"/>
  <c r="BS81" i="5"/>
  <c r="I81" i="5"/>
  <c r="B81" i="5"/>
  <c r="BS80" i="5"/>
  <c r="I80" i="5"/>
  <c r="B80" i="5"/>
  <c r="BS79" i="5"/>
  <c r="I79" i="5"/>
  <c r="B79" i="5"/>
  <c r="BS78" i="5"/>
  <c r="I78" i="5"/>
  <c r="B78" i="5"/>
  <c r="BS77" i="5"/>
  <c r="I77" i="5"/>
  <c r="B77" i="5"/>
  <c r="BS76" i="5"/>
  <c r="I76" i="5"/>
  <c r="B76" i="5"/>
  <c r="BS75" i="5"/>
  <c r="I75" i="5"/>
  <c r="B75" i="5"/>
  <c r="BS74" i="5"/>
  <c r="I74" i="5"/>
  <c r="B74" i="5"/>
  <c r="BS73" i="5"/>
  <c r="I73" i="5"/>
  <c r="B73" i="5"/>
  <c r="BS72" i="5"/>
  <c r="I72" i="5"/>
  <c r="B72" i="5"/>
  <c r="BS71" i="5"/>
  <c r="I71" i="5"/>
  <c r="B71" i="5"/>
  <c r="BS70" i="5"/>
  <c r="I70" i="5"/>
  <c r="B70" i="5"/>
  <c r="BS69" i="5"/>
  <c r="I69" i="5"/>
  <c r="B69" i="5"/>
  <c r="BS68" i="5"/>
  <c r="I68" i="5"/>
  <c r="B68" i="5"/>
  <c r="BS67" i="5"/>
  <c r="I67" i="5"/>
  <c r="B67" i="5"/>
  <c r="BS66" i="5"/>
  <c r="I66" i="5"/>
  <c r="B66" i="5"/>
  <c r="BS65" i="5"/>
  <c r="I65" i="5"/>
  <c r="B65" i="5"/>
  <c r="BS64" i="5"/>
  <c r="I64" i="5"/>
  <c r="B64" i="5"/>
  <c r="BS63" i="5"/>
  <c r="I63" i="5"/>
  <c r="B63" i="5"/>
  <c r="BS62" i="5"/>
  <c r="I62" i="5"/>
  <c r="B62" i="5"/>
  <c r="BS61" i="5"/>
  <c r="I61" i="5"/>
  <c r="B61" i="5"/>
  <c r="BS60" i="5"/>
  <c r="I60" i="5"/>
  <c r="B60" i="5"/>
  <c r="BS59" i="5"/>
  <c r="I59" i="5"/>
  <c r="B59" i="5"/>
  <c r="BS58" i="5"/>
  <c r="I58" i="5"/>
  <c r="B58" i="5"/>
  <c r="BS57" i="5"/>
  <c r="I57" i="5"/>
  <c r="B57" i="5"/>
  <c r="BS56" i="5"/>
  <c r="I56" i="5"/>
  <c r="B56" i="5"/>
  <c r="BS55" i="5"/>
  <c r="I55" i="5"/>
  <c r="B55" i="5"/>
  <c r="BS54" i="5"/>
  <c r="I54" i="5"/>
  <c r="B54" i="5"/>
  <c r="BS53" i="5"/>
  <c r="I53" i="5"/>
  <c r="B53" i="5"/>
  <c r="BS52" i="5"/>
  <c r="I52" i="5"/>
  <c r="B52" i="5"/>
  <c r="BS51" i="5"/>
  <c r="I51" i="5"/>
  <c r="B51" i="5"/>
  <c r="BS50" i="5"/>
  <c r="I50" i="5"/>
  <c r="B50" i="5"/>
  <c r="BS49" i="5"/>
  <c r="I49" i="5"/>
  <c r="B49" i="5"/>
  <c r="BS48" i="5"/>
  <c r="I48" i="5"/>
  <c r="B48" i="5"/>
  <c r="BS47" i="5"/>
  <c r="I47" i="5"/>
  <c r="B47" i="5"/>
  <c r="BS46" i="5"/>
  <c r="I46" i="5"/>
  <c r="B46" i="5"/>
  <c r="BS45" i="5"/>
  <c r="I45" i="5"/>
  <c r="B45" i="5"/>
  <c r="BS44" i="5"/>
  <c r="I44" i="5"/>
  <c r="B44" i="5"/>
  <c r="BS43" i="5"/>
  <c r="I43" i="5"/>
  <c r="B43" i="5"/>
  <c r="BS42" i="5"/>
  <c r="I42" i="5"/>
  <c r="B42" i="5"/>
  <c r="BS41" i="5"/>
  <c r="I41" i="5"/>
  <c r="B41" i="5"/>
  <c r="BS40" i="5"/>
  <c r="I40" i="5"/>
  <c r="B40" i="5"/>
  <c r="BS39" i="5"/>
  <c r="I39" i="5"/>
  <c r="B39" i="5"/>
  <c r="BS38" i="5"/>
  <c r="I38" i="5"/>
  <c r="B38" i="5"/>
  <c r="BS37" i="5"/>
  <c r="I37" i="5"/>
  <c r="B37" i="5"/>
  <c r="BS36" i="5"/>
  <c r="I36" i="5"/>
  <c r="B36" i="5"/>
  <c r="BS35" i="5"/>
  <c r="I35" i="5"/>
  <c r="B35" i="5"/>
  <c r="BS34" i="5"/>
  <c r="I34" i="5"/>
  <c r="B34" i="5"/>
  <c r="BS33" i="5"/>
  <c r="I33" i="5"/>
  <c r="B33" i="5"/>
  <c r="BS32" i="5"/>
  <c r="I32" i="5"/>
  <c r="B32" i="5"/>
  <c r="BS31" i="5"/>
  <c r="I31" i="5"/>
  <c r="B31" i="5"/>
  <c r="BS30" i="5"/>
  <c r="I30" i="5"/>
  <c r="B30" i="5"/>
  <c r="BS29" i="5"/>
  <c r="I29" i="5"/>
  <c r="B29" i="5"/>
  <c r="BS28" i="5"/>
  <c r="I28" i="5"/>
  <c r="B28" i="5"/>
  <c r="BS27" i="5"/>
  <c r="I27" i="5"/>
  <c r="B27" i="5"/>
  <c r="BS26" i="5"/>
  <c r="I26" i="5"/>
  <c r="B26" i="5"/>
  <c r="BS25" i="5"/>
  <c r="I25" i="5"/>
  <c r="B25" i="5"/>
  <c r="BS24" i="5"/>
  <c r="I24" i="5"/>
  <c r="B24" i="5"/>
  <c r="BS23" i="5"/>
  <c r="I23" i="5"/>
  <c r="B23" i="5"/>
  <c r="BS22" i="5"/>
  <c r="I22" i="5"/>
  <c r="B22" i="5"/>
  <c r="BS21" i="5"/>
  <c r="I21" i="5"/>
  <c r="B21" i="5"/>
  <c r="BS20" i="5"/>
  <c r="I20" i="5"/>
  <c r="B20" i="5"/>
  <c r="BS19" i="5"/>
  <c r="I19" i="5"/>
  <c r="B19" i="5"/>
  <c r="BS18" i="5"/>
  <c r="I18" i="5"/>
  <c r="B18" i="5"/>
  <c r="BS17" i="5"/>
  <c r="I17" i="5"/>
  <c r="B17" i="5"/>
  <c r="BS16" i="5"/>
  <c r="I16" i="5"/>
  <c r="B16" i="5"/>
  <c r="BS15" i="5"/>
  <c r="I15" i="5"/>
  <c r="B15" i="5"/>
  <c r="BS14" i="5"/>
  <c r="I14" i="5"/>
  <c r="B14" i="5"/>
  <c r="BS13" i="5"/>
  <c r="I13" i="5"/>
  <c r="B13" i="5"/>
  <c r="BS12" i="5"/>
  <c r="I12" i="5"/>
  <c r="B12" i="5"/>
  <c r="BS11" i="5"/>
  <c r="I11" i="5"/>
  <c r="B11" i="5"/>
  <c r="BS10" i="5"/>
  <c r="I10" i="5"/>
  <c r="B10" i="5"/>
  <c r="BS9" i="5"/>
  <c r="I9" i="5"/>
  <c r="B9" i="5"/>
  <c r="BS8" i="5"/>
  <c r="I8" i="5"/>
  <c r="B8" i="5"/>
  <c r="BS7" i="5"/>
  <c r="I7" i="5"/>
  <c r="B7" i="5"/>
  <c r="BS6" i="5"/>
  <c r="I6" i="5"/>
  <c r="B6" i="5"/>
  <c r="BS5" i="5"/>
  <c r="I5" i="5"/>
  <c r="B5" i="5"/>
  <c r="B86" i="3"/>
  <c r="B87" i="3"/>
  <c r="B84" i="3"/>
  <c r="B85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I19" i="1"/>
  <c r="I18" i="1"/>
  <c r="I17" i="1"/>
  <c r="I16" i="1"/>
  <c r="I15" i="1"/>
  <c r="I14" i="1"/>
  <c r="I13" i="1"/>
  <c r="I12" i="1"/>
  <c r="I38" i="1"/>
  <c r="I39" i="1"/>
  <c r="I40" i="1"/>
  <c r="I41" i="1"/>
  <c r="I42" i="1"/>
  <c r="I43" i="1"/>
  <c r="I44" i="1"/>
  <c r="I45" i="1"/>
  <c r="I46" i="1"/>
  <c r="I47" i="1"/>
  <c r="I5" i="1"/>
  <c r="I6" i="1"/>
  <c r="I7" i="1"/>
  <c r="I8" i="1"/>
  <c r="I9" i="1"/>
  <c r="I10" i="1"/>
  <c r="I11" i="1"/>
  <c r="I32" i="1"/>
  <c r="I33" i="1"/>
  <c r="I34" i="1"/>
  <c r="I35" i="1"/>
  <c r="I36" i="1"/>
  <c r="I37" i="1"/>
  <c r="I21" i="1"/>
  <c r="I22" i="1"/>
  <c r="I23" i="1"/>
  <c r="I24" i="1"/>
  <c r="I25" i="1"/>
  <c r="I26" i="1"/>
  <c r="I27" i="1"/>
  <c r="I28" i="1"/>
  <c r="I29" i="1"/>
  <c r="I70" i="1"/>
  <c r="I71" i="1"/>
  <c r="I72" i="1"/>
  <c r="I73" i="1"/>
  <c r="I75" i="1"/>
  <c r="I66" i="1"/>
  <c r="I69" i="1"/>
  <c r="I68" i="1"/>
  <c r="I67" i="1"/>
  <c r="I64" i="1"/>
  <c r="I63" i="1"/>
  <c r="I62" i="1"/>
  <c r="I61" i="1"/>
  <c r="I60" i="1"/>
  <c r="I59" i="1"/>
  <c r="I58" i="1"/>
  <c r="I77" i="1"/>
  <c r="I78" i="1"/>
  <c r="I79" i="1"/>
  <c r="I80" i="1"/>
  <c r="I81" i="1"/>
  <c r="I82" i="1"/>
  <c r="I83" i="1"/>
  <c r="I84" i="1"/>
  <c r="I85" i="1"/>
  <c r="I48" i="1"/>
  <c r="I49" i="1"/>
  <c r="I50" i="1"/>
  <c r="I51" i="1"/>
  <c r="I52" i="1"/>
  <c r="I53" i="1"/>
  <c r="I54" i="1"/>
  <c r="I55" i="1"/>
  <c r="I56" i="1"/>
  <c r="I57" i="1"/>
  <c r="I20" i="1"/>
  <c r="BK19" i="1"/>
  <c r="BK18" i="1"/>
  <c r="BK17" i="1"/>
  <c r="BK16" i="1"/>
  <c r="BK15" i="1"/>
  <c r="BK14" i="1"/>
  <c r="BK13" i="1"/>
  <c r="BK12" i="1"/>
  <c r="BK38" i="1"/>
  <c r="BK39" i="1"/>
  <c r="BK40" i="1"/>
  <c r="BK41" i="1"/>
  <c r="BK42" i="1"/>
  <c r="BK43" i="1"/>
  <c r="BK44" i="1"/>
  <c r="BK45" i="1"/>
  <c r="BK46" i="1"/>
  <c r="BK47" i="1"/>
  <c r="BK5" i="1"/>
  <c r="BK6" i="1"/>
  <c r="BK7" i="1"/>
  <c r="BK8" i="1"/>
  <c r="BK9" i="1"/>
  <c r="BK10" i="1"/>
  <c r="BK11" i="1"/>
  <c r="BK32" i="1"/>
  <c r="BK33" i="1"/>
  <c r="BK34" i="1"/>
  <c r="BK35" i="1"/>
  <c r="BK36" i="1"/>
  <c r="BK37" i="1"/>
  <c r="BK21" i="1"/>
  <c r="BK22" i="1"/>
  <c r="BK23" i="1"/>
  <c r="BK24" i="1"/>
  <c r="BK25" i="1"/>
  <c r="BK26" i="1"/>
  <c r="BK27" i="1"/>
  <c r="BK28" i="1"/>
  <c r="BK29" i="1"/>
  <c r="BK70" i="1"/>
  <c r="BK71" i="1"/>
  <c r="BK72" i="1"/>
  <c r="BK73" i="1"/>
  <c r="BK75" i="1"/>
  <c r="BK66" i="1"/>
  <c r="BK69" i="1"/>
  <c r="BK68" i="1"/>
  <c r="BK67" i="1"/>
  <c r="BK64" i="1"/>
  <c r="BK63" i="1"/>
  <c r="BK62" i="1"/>
  <c r="BK61" i="1"/>
  <c r="BK60" i="1"/>
  <c r="BK59" i="1"/>
  <c r="BK58" i="1"/>
  <c r="BK76" i="1"/>
  <c r="BK77" i="1"/>
  <c r="BK78" i="1"/>
  <c r="BK79" i="1"/>
  <c r="BK80" i="1"/>
  <c r="BK81" i="1"/>
  <c r="BK82" i="1"/>
  <c r="BK83" i="1"/>
  <c r="BK84" i="1"/>
  <c r="BK85" i="1"/>
  <c r="BK48" i="1"/>
  <c r="BK49" i="1"/>
  <c r="BK50" i="1"/>
  <c r="BK51" i="1"/>
  <c r="BK52" i="1"/>
  <c r="BK53" i="1"/>
  <c r="BK54" i="1"/>
  <c r="BK55" i="1"/>
  <c r="BK56" i="1"/>
  <c r="BK57" i="1"/>
  <c r="BK89" i="1"/>
  <c r="BK90" i="1"/>
  <c r="BK91" i="1"/>
  <c r="BK92" i="1"/>
  <c r="BK93" i="1"/>
  <c r="BK94" i="1"/>
  <c r="BK95" i="1"/>
  <c r="BK96" i="1"/>
  <c r="B57" i="1"/>
  <c r="B56" i="1"/>
  <c r="B55" i="1"/>
  <c r="B54" i="1"/>
  <c r="B53" i="1"/>
  <c r="B52" i="1"/>
  <c r="B51" i="1"/>
  <c r="B50" i="1"/>
  <c r="B49" i="1"/>
  <c r="B48" i="1"/>
  <c r="B85" i="1"/>
  <c r="B84" i="1"/>
  <c r="B83" i="1"/>
  <c r="B82" i="1"/>
  <c r="B81" i="1"/>
  <c r="B80" i="1"/>
  <c r="B79" i="1"/>
  <c r="B78" i="1"/>
  <c r="B77" i="1"/>
  <c r="B76" i="1"/>
  <c r="B32" i="1"/>
  <c r="B33" i="1"/>
  <c r="B34" i="1"/>
  <c r="B35" i="1"/>
  <c r="B36" i="1"/>
  <c r="B37" i="1"/>
  <c r="B21" i="1"/>
  <c r="B22" i="1"/>
  <c r="B23" i="1"/>
  <c r="B24" i="1"/>
  <c r="B25" i="1"/>
  <c r="B26" i="1"/>
  <c r="B27" i="1"/>
  <c r="B28" i="1"/>
  <c r="B29" i="1"/>
  <c r="B70" i="1"/>
  <c r="B71" i="1"/>
  <c r="B72" i="1"/>
  <c r="B73" i="1"/>
  <c r="B75" i="1"/>
  <c r="B66" i="1"/>
  <c r="B69" i="1"/>
  <c r="B68" i="1"/>
  <c r="B67" i="1"/>
  <c r="B64" i="1"/>
  <c r="B63" i="1"/>
  <c r="B62" i="1"/>
  <c r="B61" i="1"/>
  <c r="B60" i="1"/>
  <c r="B59" i="1"/>
  <c r="B58" i="1"/>
  <c r="BK20" i="1"/>
  <c r="B9" i="1"/>
  <c r="B10" i="1"/>
  <c r="B11" i="1"/>
  <c r="B39" i="1"/>
  <c r="B40" i="1"/>
  <c r="B41" i="1"/>
  <c r="B42" i="1"/>
  <c r="B43" i="1"/>
  <c r="B44" i="1"/>
  <c r="B45" i="1"/>
  <c r="B46" i="1"/>
  <c r="B47" i="1"/>
  <c r="B5" i="1"/>
  <c r="B6" i="1"/>
  <c r="B7" i="1"/>
  <c r="B8" i="1"/>
  <c r="B19" i="1"/>
  <c r="B18" i="1"/>
  <c r="B17" i="1"/>
  <c r="B16" i="1"/>
  <c r="B15" i="1"/>
  <c r="B14" i="1"/>
  <c r="B13" i="1"/>
  <c r="B12" i="1"/>
  <c r="B20" i="1"/>
  <c r="AD94" i="5" l="1"/>
  <c r="AD100" i="1"/>
  <c r="AD93" i="5"/>
  <c r="AD100" i="5"/>
  <c r="AD99" i="5"/>
  <c r="AD94" i="1"/>
  <c r="AD101" i="1"/>
  <c r="AD95" i="5"/>
  <c r="AD98" i="1"/>
</calcChain>
</file>

<file path=xl/sharedStrings.xml><?xml version="1.0" encoding="utf-8"?>
<sst xmlns="http://schemas.openxmlformats.org/spreadsheetml/2006/main" count="3303" uniqueCount="99">
  <si>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</si>
  <si>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</si>
  <si>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</si>
  <si>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</si>
  <si>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</si>
  <si>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</si>
  <si>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</si>
  <si>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</si>
  <si>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</si>
  <si>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</si>
  <si>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</si>
  <si>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</si>
  <si>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</si>
  <si>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</si>
  <si>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</si>
  <si>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julian</t>
  </si>
  <si>
    <t>r</t>
  </si>
  <si>
    <t>-</t>
  </si>
  <si>
    <t>l</t>
  </si>
  <si>
    <t>c</t>
  </si>
  <si>
    <t>BLRA</t>
  </si>
  <si>
    <t>CLRA</t>
  </si>
  <si>
    <t>call_order</t>
  </si>
  <si>
    <t>C</t>
  </si>
  <si>
    <t>C-B</t>
  </si>
  <si>
    <t>Survey:</t>
  </si>
  <si>
    <t>BZ</t>
  </si>
  <si>
    <t>min:</t>
  </si>
  <si>
    <t>AM</t>
  </si>
  <si>
    <t>a</t>
  </si>
  <si>
    <t>d</t>
  </si>
  <si>
    <t>JT</t>
  </si>
  <si>
    <t>B-C</t>
  </si>
  <si>
    <t>call_type</t>
  </si>
  <si>
    <t>convert_celsius</t>
  </si>
  <si>
    <t>F</t>
  </si>
  <si>
    <t>C -&gt;</t>
  </si>
  <si>
    <t>pre</t>
  </si>
  <si>
    <t>post</t>
  </si>
  <si>
    <t>indiv. 1</t>
  </si>
  <si>
    <t>indiv. 2</t>
  </si>
  <si>
    <t xml:space="preserve">bearing </t>
  </si>
  <si>
    <t>b</t>
  </si>
  <si>
    <t>loc</t>
  </si>
  <si>
    <t>obs</t>
  </si>
  <si>
    <t>TOD</t>
  </si>
  <si>
    <t>R</t>
  </si>
  <si>
    <t>det. at previous</t>
  </si>
  <si>
    <t>No. individuals</t>
  </si>
  <si>
    <t>n</t>
  </si>
  <si>
    <t>time_since_6</t>
  </si>
  <si>
    <t>direction</t>
  </si>
  <si>
    <t>A</t>
  </si>
  <si>
    <t>N</t>
  </si>
  <si>
    <t>f</t>
  </si>
  <si>
    <t>points</t>
  </si>
  <si>
    <t>count</t>
  </si>
  <si>
    <t>rails</t>
  </si>
  <si>
    <t>sum</t>
  </si>
  <si>
    <t>surveys</t>
  </si>
  <si>
    <t>Total</t>
  </si>
  <si>
    <t>transects</t>
  </si>
  <si>
    <t>am</t>
  </si>
  <si>
    <t>pm</t>
  </si>
  <si>
    <t>surveys w/ det</t>
  </si>
  <si>
    <t>total</t>
  </si>
  <si>
    <t>see joe's above</t>
  </si>
  <si>
    <t>JH</t>
  </si>
  <si>
    <t>cd</t>
  </si>
  <si>
    <t>abc</t>
  </si>
  <si>
    <t>CC</t>
  </si>
  <si>
    <t>BB</t>
  </si>
  <si>
    <t>MT</t>
  </si>
  <si>
    <t>b,c</t>
  </si>
  <si>
    <t>jh</t>
  </si>
  <si>
    <t>AAM</t>
  </si>
  <si>
    <t>2 individuals</t>
  </si>
  <si>
    <t xml:space="preserve">AAM  </t>
  </si>
  <si>
    <t>a, e</t>
  </si>
  <si>
    <t>145, 189</t>
  </si>
  <si>
    <t>relevant comments</t>
  </si>
  <si>
    <t>BLRA moved closer</t>
  </si>
  <si>
    <t>B</t>
  </si>
  <si>
    <t>a,c</t>
  </si>
  <si>
    <t>MM</t>
  </si>
  <si>
    <t>e</t>
  </si>
  <si>
    <t>indiv. 3</t>
  </si>
  <si>
    <t>indiv. 4</t>
  </si>
  <si>
    <t>BW</t>
  </si>
  <si>
    <t>JM</t>
  </si>
  <si>
    <t>D</t>
  </si>
  <si>
    <t>bb</t>
  </si>
  <si>
    <t>y</t>
  </si>
  <si>
    <t>Detections:</t>
  </si>
  <si>
    <t>BLRA det:</t>
  </si>
  <si>
    <t>BCBR</t>
  </si>
  <si>
    <t>CBR</t>
  </si>
  <si>
    <t>CLRABR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</si>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</sst>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0" xfId="0" applyFill="1" applyBorder="1"/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4" fontId="0" fillId="0" borderId="0" xfId="0" applyNumberFormat="1" applyFill="1"/>
    <xf numFmtId="0" fontId="5" fillId="0" borderId="0" xfId="0" applyFont="1" applyFill="1"/>
    <xf numFmtId="0" fontId="0" fillId="0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/>
    <xf numFmtId="0" fontId="0" fillId="0" borderId="0" xfId="0" applyFont="1" applyFill="1" applyBorder="1" applyAlignment="1">
      <alignment horizontal="center" wrapText="1"/>
    </xf>
    <xf numFmtId="0" fontId="0" fillId="0" borderId="2" xfId="0" applyBorder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0" fillId="0" borderId="3" xfId="0" applyFill="1" applyBorder="1"/>
    <xf numFmtId="14" fontId="0" fillId="0" borderId="0" xfId="0" applyNumberForma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0" xfId="0" applyFont="1" applyFill="1" applyBorder="1"/>
    <xf numFmtId="0" fontId="0" fillId="4" borderId="1" xfId="0" quotePrefix="1" applyFont="1" applyFill="1" applyBorder="1" applyAlignment="1">
      <alignment horizontal="center" wrapText="1"/>
    </xf>
    <xf numFmtId="14" fontId="0" fillId="0" borderId="6" xfId="0" applyNumberFormat="1" applyFill="1" applyBorder="1"/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4" fontId="0" fillId="0" borderId="1" xfId="0" applyNumberFormat="1" applyFill="1" applyBorder="1"/>
    <xf numFmtId="0" fontId="5" fillId="0" borderId="1" xfId="0" applyFont="1" applyFill="1" applyBorder="1"/>
    <xf numFmtId="0" fontId="0" fillId="0" borderId="1" xfId="0" applyFill="1" applyBorder="1"/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5" xfId="0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0" fontId="0" fillId="0" borderId="0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center" wrapText="1"/>
    </xf>
    <xf numFmtId="1" fontId="0" fillId="0" borderId="0" xfId="0" applyNumberForma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2" borderId="0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2" fillId="0" borderId="4" xfId="0" applyFont="1" applyBorder="1" applyAlignment="1">
      <alignment horizontal="center" wrapText="1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quotePrefix="1" applyFont="1" applyBorder="1" applyAlignment="1">
      <alignment horizontal="center"/>
    </xf>
    <xf numFmtId="0" fontId="2" fillId="0" borderId="1" xfId="0" quotePrefix="1" applyFont="1" applyBorder="1" applyAlignment="1">
      <alignment horizontal="center" wrapText="1"/>
    </xf>
    <xf numFmtId="0" fontId="2" fillId="2" borderId="1" xfId="0" quotePrefix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2" fillId="0" borderId="4" xfId="0" quotePrefix="1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wrapText="1"/>
    </xf>
    <xf numFmtId="0" fontId="0" fillId="4" borderId="0" xfId="0" applyFill="1" applyBorder="1" applyAlignment="1">
      <alignment horizontal="center"/>
    </xf>
    <xf numFmtId="0" fontId="0" fillId="4" borderId="0" xfId="0" applyFill="1"/>
    <xf numFmtId="0" fontId="0" fillId="4" borderId="0" xfId="0" applyFont="1" applyFill="1"/>
    <xf numFmtId="0" fontId="0" fillId="4" borderId="1" xfId="0" applyFont="1" applyFill="1" applyBorder="1" applyAlignment="1">
      <alignment wrapText="1"/>
    </xf>
    <xf numFmtId="0" fontId="0" fillId="4" borderId="1" xfId="0" applyFill="1" applyBorder="1"/>
    <xf numFmtId="0" fontId="0" fillId="4" borderId="1" xfId="0" quotePrefix="1" applyFont="1" applyFill="1" applyBorder="1" applyAlignment="1">
      <alignment horizontal="center"/>
    </xf>
    <xf numFmtId="0" fontId="0" fillId="4" borderId="0" xfId="0" applyFill="1" applyBorder="1"/>
    <xf numFmtId="0" fontId="0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4" fontId="0" fillId="5" borderId="0" xfId="0" applyNumberFormat="1" applyFill="1"/>
    <xf numFmtId="0" fontId="5" fillId="5" borderId="0" xfId="0" applyFont="1" applyFill="1" applyBorder="1"/>
    <xf numFmtId="0" fontId="0" fillId="5" borderId="0" xfId="0" applyFill="1"/>
    <xf numFmtId="0" fontId="0" fillId="5" borderId="0" xfId="0" applyFill="1" applyBorder="1"/>
    <xf numFmtId="0" fontId="0" fillId="5" borderId="0" xfId="0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0" xfId="0" applyFont="1" applyFill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0" xfId="0" applyFont="1" applyFill="1" applyAlignment="1"/>
    <xf numFmtId="0" fontId="0" fillId="5" borderId="0" xfId="0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0" fillId="5" borderId="3" xfId="0" applyFill="1" applyBorder="1"/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4"/>
  <sheetViews>
    <sheetView topLeftCell="A49" zoomScale="70" zoomScaleNormal="70" zoomScalePageLayoutView="75" workbookViewId="0">
      <pane xSplit="6" topLeftCell="G1" activePane="topRight" state="frozen"/>
      <selection pane="topRight" activeCell="AA36" sqref="AA36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125" bestFit="1" customWidth="1"/>
    <col min="4" max="4" width="5" bestFit="1" customWidth="1"/>
    <col min="5" max="5" width="5.625" style="1" bestFit="1" customWidth="1"/>
    <col min="6" max="6" width="6.625" style="1" customWidth="1"/>
    <col min="7" max="7" width="5.125" style="1" customWidth="1"/>
    <col min="8" max="8" width="5.375" style="3" customWidth="1"/>
    <col min="9" max="9" width="7.625" style="23" customWidth="1"/>
    <col min="10" max="10" width="4.125" style="23" customWidth="1"/>
    <col min="11" max="11" width="6.875" style="9" bestFit="1" customWidth="1"/>
    <col min="12" max="17" width="2.125" style="1" customWidth="1"/>
    <col min="18" max="18" width="3.625" style="1" bestFit="1" customWidth="1"/>
    <col min="19" max="19" width="3.625" style="1" customWidth="1"/>
    <col min="20" max="20" width="8.125" style="1" customWidth="1"/>
    <col min="21" max="21" width="1" style="1" customWidth="1"/>
    <col min="22" max="22" width="7.125" style="1" bestFit="1" customWidth="1"/>
    <col min="23" max="24" width="7.875" style="1" bestFit="1" customWidth="1"/>
    <col min="25" max="25" width="2.125" style="7" customWidth="1"/>
    <col min="26" max="26" width="8.375" style="1" customWidth="1"/>
    <col min="27" max="27" width="7.125" style="1" bestFit="1" customWidth="1"/>
    <col min="28" max="28" width="8.375" style="1" bestFit="1" customWidth="1"/>
    <col min="29" max="29" width="1.125" customWidth="1"/>
    <col min="30" max="30" width="8.125" style="15" customWidth="1"/>
    <col min="31" max="31" width="6.875" style="3" customWidth="1"/>
    <col min="32" max="37" width="1.875" style="1" customWidth="1"/>
    <col min="38" max="38" width="3.625" style="1" bestFit="1" customWidth="1"/>
    <col min="39" max="39" width="4.625" style="12" bestFit="1" customWidth="1"/>
    <col min="40" max="40" width="7.875" style="12" customWidth="1"/>
    <col min="41" max="41" width="1.625" style="12" customWidth="1"/>
    <col min="42" max="42" width="7.125" bestFit="1" customWidth="1"/>
    <col min="43" max="43" width="7.875" style="3" bestFit="1" customWidth="1"/>
    <col min="44" max="44" width="8" customWidth="1"/>
    <col min="45" max="45" width="1.375" style="16" customWidth="1"/>
    <col min="46" max="46" width="8.375" style="27" bestFit="1" customWidth="1"/>
    <col min="47" max="47" width="7.125" style="1" bestFit="1" customWidth="1"/>
    <col min="48" max="48" width="8.375" style="27" customWidth="1"/>
    <col min="49" max="49" width="1.125" style="27" customWidth="1"/>
    <col min="50" max="50" width="8.375" style="33" customWidth="1"/>
    <col min="51" max="51" width="9.125" style="42" bestFit="1" customWidth="1"/>
    <col min="52" max="52" width="10" style="28" bestFit="1" customWidth="1"/>
    <col min="53" max="53" width="6.875" style="28" bestFit="1" customWidth="1"/>
    <col min="54" max="54" width="7.625" style="28" bestFit="1" customWidth="1"/>
    <col min="55" max="55" width="6.625" style="1" bestFit="1" customWidth="1"/>
    <col min="56" max="56" width="5.375" style="1" bestFit="1" customWidth="1"/>
    <col min="57" max="57" width="5" style="1" bestFit="1" customWidth="1"/>
    <col min="58" max="58" width="3.5" style="1" bestFit="1" customWidth="1"/>
    <col min="59" max="59" width="11.625" style="1" bestFit="1" customWidth="1"/>
    <col min="60" max="61" width="4.125" style="1" customWidth="1"/>
    <col min="62" max="62" width="11.125" style="2"/>
  </cols>
  <sheetData>
    <row r="1" spans="1:67" s="2" customFormat="1" x14ac:dyDescent="0.25">
      <c r="E1" s="3"/>
      <c r="F1" s="3"/>
      <c r="G1" s="3"/>
      <c r="H1" s="3"/>
      <c r="I1" s="20"/>
      <c r="J1" s="23"/>
      <c r="K1" s="10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6"/>
      <c r="Z1" s="3"/>
      <c r="AA1" s="3"/>
      <c r="AB1" s="3"/>
      <c r="AD1" s="14"/>
      <c r="AE1" s="3"/>
      <c r="AH1" s="3"/>
      <c r="AI1" s="3"/>
      <c r="AJ1" s="3"/>
      <c r="AK1" s="3"/>
      <c r="AL1" s="3"/>
      <c r="AM1" s="10"/>
      <c r="AN1" s="10"/>
      <c r="AO1" s="10"/>
      <c r="AQ1" s="3"/>
      <c r="AS1" s="8"/>
      <c r="AT1" s="26"/>
      <c r="AU1" s="3"/>
      <c r="AV1" s="26"/>
      <c r="AW1" s="26"/>
      <c r="AX1" s="32"/>
      <c r="AY1" s="42"/>
      <c r="AZ1" s="42"/>
      <c r="BA1" s="42"/>
      <c r="BB1" s="42"/>
      <c r="BC1" s="3"/>
      <c r="BD1" s="3"/>
      <c r="BE1" s="3"/>
      <c r="BF1" s="3"/>
      <c r="BG1" s="3"/>
      <c r="BH1" s="3"/>
      <c r="BI1" s="3"/>
    </row>
    <row r="2" spans="1:67" ht="17.45" customHeight="1" x14ac:dyDescent="0.25">
      <c r="I2" s="20"/>
      <c r="K2" s="150" t="s">
        <v>20</v>
      </c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2"/>
      <c r="AE2" s="153" t="s">
        <v>21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5"/>
    </row>
    <row r="3" spans="1:67" s="2" customFormat="1" x14ac:dyDescent="0.25">
      <c r="H3" s="3"/>
      <c r="I3" s="20"/>
      <c r="J3" s="23"/>
      <c r="K3" s="9" t="s">
        <v>25</v>
      </c>
      <c r="L3" s="10">
        <v>1</v>
      </c>
      <c r="M3" s="10"/>
      <c r="N3" s="10"/>
      <c r="O3" s="10"/>
      <c r="P3" s="10"/>
      <c r="Q3" s="10"/>
      <c r="R3" s="10"/>
      <c r="S3" s="10"/>
      <c r="T3" s="10"/>
      <c r="U3" s="10"/>
      <c r="V3" s="9" t="s">
        <v>39</v>
      </c>
      <c r="W3" s="9" t="s">
        <v>39</v>
      </c>
      <c r="X3" s="9" t="s">
        <v>39</v>
      </c>
      <c r="Y3" s="17"/>
      <c r="Z3" s="10" t="s">
        <v>40</v>
      </c>
      <c r="AA3" s="10" t="s">
        <v>40</v>
      </c>
      <c r="AB3" s="10" t="s">
        <v>40</v>
      </c>
      <c r="AD3" s="13"/>
      <c r="AE3" s="1" t="s">
        <v>25</v>
      </c>
      <c r="AF3" s="2">
        <v>1</v>
      </c>
      <c r="AM3" s="10"/>
      <c r="AN3" s="10"/>
      <c r="AO3" s="10"/>
      <c r="AP3" s="3" t="s">
        <v>39</v>
      </c>
      <c r="AQ3" s="3" t="s">
        <v>39</v>
      </c>
      <c r="AR3" s="3" t="s">
        <v>39</v>
      </c>
      <c r="AS3" s="6"/>
      <c r="AT3" s="2" t="s">
        <v>40</v>
      </c>
      <c r="AU3" s="2" t="s">
        <v>40</v>
      </c>
      <c r="AV3" s="10" t="s">
        <v>40</v>
      </c>
      <c r="AW3" s="10"/>
      <c r="AX3" s="13"/>
      <c r="AY3" s="42"/>
      <c r="AZ3" s="42"/>
      <c r="BA3" s="42"/>
      <c r="BB3" s="42"/>
      <c r="BC3" s="3"/>
      <c r="BD3" s="3"/>
      <c r="BE3" s="3"/>
      <c r="BF3" s="3"/>
      <c r="BG3" s="3"/>
      <c r="BH3" s="3"/>
      <c r="BI3" s="3"/>
      <c r="BJ3" s="2" t="s">
        <v>34</v>
      </c>
    </row>
    <row r="4" spans="1:67" s="4" customFormat="1" ht="30.6" customHeight="1" x14ac:dyDescent="0.25">
      <c r="A4" s="4" t="s">
        <v>0</v>
      </c>
      <c r="B4" s="4" t="s">
        <v>15</v>
      </c>
      <c r="C4" s="4" t="s">
        <v>43</v>
      </c>
      <c r="D4" s="4" t="s">
        <v>44</v>
      </c>
      <c r="E4" s="5" t="s">
        <v>1</v>
      </c>
      <c r="F4" s="5" t="s">
        <v>2</v>
      </c>
      <c r="G4" s="38" t="s">
        <v>22</v>
      </c>
      <c r="H4" s="5" t="s">
        <v>45</v>
      </c>
      <c r="I4" s="50" t="s">
        <v>50</v>
      </c>
      <c r="J4" s="55" t="s">
        <v>51</v>
      </c>
      <c r="K4" s="4" t="s">
        <v>27</v>
      </c>
      <c r="L4" s="5">
        <v>1</v>
      </c>
      <c r="M4" s="5">
        <v>2</v>
      </c>
      <c r="N4" s="5">
        <v>3</v>
      </c>
      <c r="O4" s="5">
        <v>4</v>
      </c>
      <c r="P4" s="5">
        <v>5</v>
      </c>
      <c r="Q4" s="5">
        <v>6</v>
      </c>
      <c r="R4" s="5" t="s">
        <v>37</v>
      </c>
      <c r="S4" s="31" t="s">
        <v>38</v>
      </c>
      <c r="T4" s="37" t="s">
        <v>47</v>
      </c>
      <c r="U4" s="37"/>
      <c r="V4" s="5" t="s">
        <v>33</v>
      </c>
      <c r="W4" s="5" t="s">
        <v>14</v>
      </c>
      <c r="X4" s="5" t="s">
        <v>41</v>
      </c>
      <c r="Y4" s="35"/>
      <c r="Z4" s="5" t="s">
        <v>33</v>
      </c>
      <c r="AA4" s="5" t="s">
        <v>14</v>
      </c>
      <c r="AB4" s="5" t="s">
        <v>41</v>
      </c>
      <c r="AD4" s="39" t="s">
        <v>48</v>
      </c>
      <c r="AE4" s="4" t="s">
        <v>27</v>
      </c>
      <c r="AF4" s="5">
        <v>1</v>
      </c>
      <c r="AG4" s="5">
        <v>2</v>
      </c>
      <c r="AH4" s="5">
        <v>3</v>
      </c>
      <c r="AI4" s="5">
        <v>4</v>
      </c>
      <c r="AJ4" s="5">
        <v>5</v>
      </c>
      <c r="AK4" s="5">
        <v>6</v>
      </c>
      <c r="AL4" s="5" t="s">
        <v>37</v>
      </c>
      <c r="AM4" s="31" t="s">
        <v>38</v>
      </c>
      <c r="AN4" s="37" t="s">
        <v>47</v>
      </c>
      <c r="AO4" s="31"/>
      <c r="AP4" s="5" t="s">
        <v>33</v>
      </c>
      <c r="AQ4" s="5" t="s">
        <v>14</v>
      </c>
      <c r="AR4" s="5" t="s">
        <v>41</v>
      </c>
      <c r="AS4" s="35"/>
      <c r="AT4" s="5" t="s">
        <v>33</v>
      </c>
      <c r="AU4" s="5" t="s">
        <v>14</v>
      </c>
      <c r="AV4" s="5" t="s">
        <v>41</v>
      </c>
      <c r="AW4" s="5"/>
      <c r="AX4" s="39" t="s">
        <v>48</v>
      </c>
      <c r="AY4" s="21" t="s">
        <v>5</v>
      </c>
      <c r="AZ4" s="21" t="s">
        <v>6</v>
      </c>
      <c r="BA4" s="21" t="s">
        <v>7</v>
      </c>
      <c r="BB4" s="21" t="s">
        <v>8</v>
      </c>
      <c r="BC4" s="5" t="s">
        <v>9</v>
      </c>
      <c r="BD4" s="5" t="s">
        <v>10</v>
      </c>
      <c r="BE4" s="5" t="s">
        <v>11</v>
      </c>
      <c r="BF4" s="5" t="s">
        <v>12</v>
      </c>
      <c r="BG4" s="5" t="s">
        <v>13</v>
      </c>
      <c r="BH4" s="5" t="s">
        <v>4</v>
      </c>
      <c r="BI4" s="5" t="s">
        <v>3</v>
      </c>
      <c r="BJ4" s="5" t="s">
        <v>36</v>
      </c>
      <c r="BK4" s="5" t="s">
        <v>35</v>
      </c>
      <c r="BL4" s="4" t="s">
        <v>95</v>
      </c>
      <c r="BM4" s="4" t="s">
        <v>96</v>
      </c>
      <c r="BN4" s="4" t="s">
        <v>97</v>
      </c>
      <c r="BO4" s="4" t="s">
        <v>98</v>
      </c>
    </row>
    <row r="5" spans="1:67" s="19" customFormat="1" x14ac:dyDescent="0.25">
      <c r="A5" s="40">
        <v>42454</v>
      </c>
      <c r="B5" s="41" t="str">
        <f t="shared" ref="B5:B36" si="0">RIGHT(YEAR(A5),2)&amp;TEXT(A5-DATE(YEAR(A5),1,0),"000")</f>
        <v>16085</v>
      </c>
      <c r="C5" s="19" t="s">
        <v>26</v>
      </c>
      <c r="D5" s="19" t="s">
        <v>31</v>
      </c>
      <c r="E5" s="28">
        <v>1</v>
      </c>
      <c r="F5" s="28">
        <v>1</v>
      </c>
      <c r="G5" s="28" t="s">
        <v>32</v>
      </c>
      <c r="H5" s="42">
        <v>652</v>
      </c>
      <c r="I5" s="42">
        <f t="shared" ref="I5:I36" si="1">H5-600</f>
        <v>52</v>
      </c>
      <c r="J5" s="23" t="s">
        <v>54</v>
      </c>
      <c r="K5" s="20"/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D5" s="24">
        <v>0</v>
      </c>
      <c r="AE5" s="42"/>
      <c r="AF5" s="28">
        <v>0</v>
      </c>
      <c r="AG5" s="28">
        <v>0</v>
      </c>
      <c r="AH5" s="28">
        <v>0</v>
      </c>
      <c r="AI5" s="28">
        <v>0</v>
      </c>
      <c r="AJ5" s="28">
        <v>0</v>
      </c>
      <c r="AK5" s="28">
        <v>0</v>
      </c>
      <c r="AL5" s="28"/>
      <c r="AM5" s="46"/>
      <c r="AN5" s="46"/>
      <c r="AO5" s="46"/>
      <c r="AQ5" s="42"/>
      <c r="AT5" s="47"/>
      <c r="AU5" s="28"/>
      <c r="AV5" s="47"/>
      <c r="AW5" s="47"/>
      <c r="AX5" s="48">
        <v>0</v>
      </c>
      <c r="AY5" s="42">
        <v>51.7</v>
      </c>
      <c r="AZ5" s="28">
        <v>57.9</v>
      </c>
      <c r="BA5" s="28">
        <v>1016.6</v>
      </c>
      <c r="BB5" s="28">
        <v>1017</v>
      </c>
      <c r="BC5" s="28">
        <v>0</v>
      </c>
      <c r="BD5" s="28">
        <v>1</v>
      </c>
      <c r="BE5" s="28">
        <v>0</v>
      </c>
      <c r="BF5" s="28">
        <v>0</v>
      </c>
      <c r="BG5" s="28" t="s">
        <v>16</v>
      </c>
      <c r="BH5" s="28">
        <v>13</v>
      </c>
      <c r="BI5" s="28"/>
      <c r="BJ5" s="36"/>
      <c r="BK5" s="29">
        <f t="shared" ref="BK5:BK36" si="2">CONVERT(BJ5,"C","F")</f>
        <v>32</v>
      </c>
      <c r="BL5" s="145">
        <f>IF(G5="B-C",IF(AND(SUM(L5:O5)=0,P5=1,Q5=0),1,IF(L5="-","-",0)),IF(AND(SUM(L5:O5)=0,P5=0,Q5=1),1,IF(L5="-","-",0)))</f>
        <v>0</v>
      </c>
      <c r="BM5" s="145">
        <f>IF(AND(SUM(L5:O5)=0,P5=1,Q5=1),1,IF(L5="-","-",0))</f>
        <v>0</v>
      </c>
      <c r="BN5" s="145">
        <f>IF(G5="B-C",IF(AND(SUM(L5:O5)=0,P5=0,Q5=1),1,IF(L5="-","-",0)),IF(AND(SUM(L5:O5)=0,P5=1,Q5=0),1,IF(L5="-","-",0)))</f>
        <v>0</v>
      </c>
      <c r="BO5" s="146">
        <f>IF(AND(SUM(L5:O5)&gt;0,P5=0,Q5=0),1,IF(L5="-","-",0))</f>
        <v>0</v>
      </c>
    </row>
    <row r="6" spans="1:67" s="19" customFormat="1" x14ac:dyDescent="0.25">
      <c r="A6" s="40">
        <v>42454</v>
      </c>
      <c r="B6" s="41" t="str">
        <f t="shared" si="0"/>
        <v>16085</v>
      </c>
      <c r="C6" s="19" t="s">
        <v>26</v>
      </c>
      <c r="D6" s="19" t="s">
        <v>31</v>
      </c>
      <c r="E6" s="28">
        <v>1</v>
      </c>
      <c r="F6" s="28">
        <v>2</v>
      </c>
      <c r="G6" s="28" t="s">
        <v>32</v>
      </c>
      <c r="H6" s="20">
        <v>701</v>
      </c>
      <c r="I6" s="42">
        <f t="shared" si="1"/>
        <v>101</v>
      </c>
      <c r="J6" s="23" t="s">
        <v>54</v>
      </c>
      <c r="K6" s="20"/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D6" s="24">
        <v>0</v>
      </c>
      <c r="AE6" s="42"/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/>
      <c r="AM6" s="46"/>
      <c r="AN6" s="46"/>
      <c r="AO6" s="46"/>
      <c r="AQ6" s="42"/>
      <c r="AT6" s="47"/>
      <c r="AU6" s="28"/>
      <c r="AV6" s="47"/>
      <c r="AW6" s="47"/>
      <c r="AX6" s="48">
        <v>0</v>
      </c>
      <c r="AY6" s="42">
        <v>51.7</v>
      </c>
      <c r="AZ6" s="28">
        <v>57.9</v>
      </c>
      <c r="BA6" s="28">
        <v>1016.6</v>
      </c>
      <c r="BB6" s="28">
        <v>1017</v>
      </c>
      <c r="BC6" s="28">
        <v>0</v>
      </c>
      <c r="BD6" s="28">
        <v>2</v>
      </c>
      <c r="BE6" s="28">
        <v>2.1</v>
      </c>
      <c r="BF6" s="28">
        <v>0</v>
      </c>
      <c r="BG6" s="28" t="s">
        <v>16</v>
      </c>
      <c r="BH6" s="28">
        <v>13</v>
      </c>
      <c r="BI6" s="28"/>
      <c r="BJ6" s="36"/>
      <c r="BK6" s="29">
        <f t="shared" si="2"/>
        <v>32</v>
      </c>
      <c r="BL6" s="145">
        <f t="shared" ref="BL6:BL69" si="3">IF(G6="B-C",IF(AND(SUM(L6:O6)=0,P6=1,Q6=0),1,IF(L6="-","-",0)),IF(AND(SUM(L6:O6)=0,P6=0,Q6=1),1,IF(L6="-","-",0)))</f>
        <v>0</v>
      </c>
      <c r="BM6" s="145">
        <f t="shared" ref="BM6:BM69" si="4">IF(AND(SUM(L6:O6)=0,P6=1,Q6=1),1,IF(L6="-","-",0))</f>
        <v>0</v>
      </c>
      <c r="BN6" s="145">
        <f t="shared" ref="BN6:BN69" si="5">IF(G6="B-C",IF(AND(SUM(L6:O6)=0,P6=0,Q6=1),1,IF(L6="-","-",0)),IF(AND(SUM(L6:O6)=0,P6=1,Q6=0),1,IF(L6="-","-",0)))</f>
        <v>0</v>
      </c>
      <c r="BO6" s="146">
        <f t="shared" ref="BO6:BO69" si="6">IF(AND(SUM(L6:O6)&gt;0,P6=0,Q6=0),1,IF(L6="-","-",0))</f>
        <v>0</v>
      </c>
    </row>
    <row r="7" spans="1:67" s="19" customFormat="1" x14ac:dyDescent="0.25">
      <c r="A7" s="40">
        <v>42454</v>
      </c>
      <c r="B7" s="41" t="str">
        <f t="shared" si="0"/>
        <v>16085</v>
      </c>
      <c r="C7" s="19" t="s">
        <v>26</v>
      </c>
      <c r="D7" s="19" t="s">
        <v>31</v>
      </c>
      <c r="E7" s="28">
        <v>1</v>
      </c>
      <c r="F7" s="28">
        <v>3</v>
      </c>
      <c r="G7" s="28" t="s">
        <v>32</v>
      </c>
      <c r="H7" s="20">
        <v>715</v>
      </c>
      <c r="I7" s="42">
        <f t="shared" si="1"/>
        <v>115</v>
      </c>
      <c r="J7" s="23" t="s">
        <v>54</v>
      </c>
      <c r="K7" s="20"/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D7" s="24">
        <v>0</v>
      </c>
      <c r="AE7" s="42"/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/>
      <c r="AM7" s="46"/>
      <c r="AN7" s="46"/>
      <c r="AO7" s="46"/>
      <c r="AQ7" s="42"/>
      <c r="AT7" s="47"/>
      <c r="AU7" s="28"/>
      <c r="AV7" s="47"/>
      <c r="AW7" s="47"/>
      <c r="AX7" s="48">
        <v>0</v>
      </c>
      <c r="AY7" s="42">
        <v>51.7</v>
      </c>
      <c r="AZ7" s="28">
        <v>57.9</v>
      </c>
      <c r="BA7" s="28">
        <v>1016.6</v>
      </c>
      <c r="BB7" s="28">
        <v>1017</v>
      </c>
      <c r="BC7" s="28">
        <v>0</v>
      </c>
      <c r="BD7" s="28">
        <v>1</v>
      </c>
      <c r="BE7" s="28">
        <v>4.4000000000000004</v>
      </c>
      <c r="BF7" s="28">
        <v>0</v>
      </c>
      <c r="BG7" s="28" t="s">
        <v>16</v>
      </c>
      <c r="BH7" s="28">
        <v>13</v>
      </c>
      <c r="BI7" s="28"/>
      <c r="BJ7" s="36"/>
      <c r="BK7" s="29">
        <f t="shared" si="2"/>
        <v>32</v>
      </c>
      <c r="BL7" s="145">
        <f t="shared" si="3"/>
        <v>0</v>
      </c>
      <c r="BM7" s="145">
        <f t="shared" si="4"/>
        <v>0</v>
      </c>
      <c r="BN7" s="145">
        <f t="shared" si="5"/>
        <v>0</v>
      </c>
      <c r="BO7" s="146">
        <f t="shared" si="6"/>
        <v>0</v>
      </c>
    </row>
    <row r="8" spans="1:67" s="19" customFormat="1" x14ac:dyDescent="0.25">
      <c r="A8" s="40">
        <v>42454</v>
      </c>
      <c r="B8" s="41" t="str">
        <f t="shared" si="0"/>
        <v>16085</v>
      </c>
      <c r="C8" s="19" t="s">
        <v>26</v>
      </c>
      <c r="D8" s="19" t="s">
        <v>31</v>
      </c>
      <c r="E8" s="28">
        <v>1</v>
      </c>
      <c r="F8" s="28">
        <v>4</v>
      </c>
      <c r="G8" s="28" t="s">
        <v>32</v>
      </c>
      <c r="H8" s="20">
        <v>725</v>
      </c>
      <c r="I8" s="42">
        <f t="shared" si="1"/>
        <v>125</v>
      </c>
      <c r="J8" s="23" t="s">
        <v>54</v>
      </c>
      <c r="K8" s="20"/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D8" s="24">
        <v>0</v>
      </c>
      <c r="AE8" s="42"/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/>
      <c r="AM8" s="46"/>
      <c r="AN8" s="46"/>
      <c r="AO8" s="46"/>
      <c r="AQ8" s="42"/>
      <c r="AT8" s="47"/>
      <c r="AU8" s="28"/>
      <c r="AV8" s="47"/>
      <c r="AW8" s="47"/>
      <c r="AX8" s="48">
        <v>0</v>
      </c>
      <c r="AY8" s="42">
        <v>51.7</v>
      </c>
      <c r="AZ8" s="28">
        <v>57.9</v>
      </c>
      <c r="BA8" s="28">
        <v>1016.6</v>
      </c>
      <c r="BB8" s="28">
        <v>1017</v>
      </c>
      <c r="BC8" s="28">
        <v>0</v>
      </c>
      <c r="BD8" s="28">
        <v>1</v>
      </c>
      <c r="BE8" s="28">
        <v>1.7</v>
      </c>
      <c r="BF8" s="28">
        <v>0</v>
      </c>
      <c r="BG8" s="28" t="s">
        <v>16</v>
      </c>
      <c r="BH8" s="28">
        <v>13</v>
      </c>
      <c r="BI8" s="28"/>
      <c r="BJ8" s="36"/>
      <c r="BK8" s="29">
        <f t="shared" si="2"/>
        <v>32</v>
      </c>
      <c r="BL8" s="145">
        <f t="shared" si="3"/>
        <v>0</v>
      </c>
      <c r="BM8" s="145">
        <f t="shared" si="4"/>
        <v>0</v>
      </c>
      <c r="BN8" s="145">
        <f t="shared" si="5"/>
        <v>0</v>
      </c>
      <c r="BO8" s="146">
        <f t="shared" si="6"/>
        <v>0</v>
      </c>
    </row>
    <row r="9" spans="1:67" s="19" customFormat="1" x14ac:dyDescent="0.25">
      <c r="A9" s="40">
        <v>42454</v>
      </c>
      <c r="B9" s="41" t="str">
        <f t="shared" si="0"/>
        <v>16085</v>
      </c>
      <c r="C9" s="19" t="s">
        <v>26</v>
      </c>
      <c r="D9" s="19" t="s">
        <v>31</v>
      </c>
      <c r="E9" s="28">
        <v>1</v>
      </c>
      <c r="F9" s="28">
        <v>5</v>
      </c>
      <c r="G9" s="28" t="s">
        <v>32</v>
      </c>
      <c r="H9" s="20">
        <v>735</v>
      </c>
      <c r="I9" s="42">
        <f t="shared" si="1"/>
        <v>135</v>
      </c>
      <c r="J9" s="23" t="s">
        <v>54</v>
      </c>
      <c r="K9" s="20"/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D9" s="24">
        <v>0</v>
      </c>
      <c r="AE9" s="42"/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/>
      <c r="AM9" s="46"/>
      <c r="AN9" s="46"/>
      <c r="AO9" s="46"/>
      <c r="AQ9" s="42"/>
      <c r="AT9" s="47"/>
      <c r="AU9" s="28"/>
      <c r="AV9" s="47"/>
      <c r="AW9" s="47"/>
      <c r="AX9" s="48">
        <v>0</v>
      </c>
      <c r="AY9" s="42">
        <v>51.7</v>
      </c>
      <c r="AZ9" s="28">
        <v>57.9</v>
      </c>
      <c r="BA9" s="28">
        <v>1016.6</v>
      </c>
      <c r="BB9" s="28">
        <v>1017</v>
      </c>
      <c r="BC9" s="28">
        <v>0</v>
      </c>
      <c r="BD9" s="28">
        <v>1</v>
      </c>
      <c r="BE9" s="28">
        <v>1.9</v>
      </c>
      <c r="BF9" s="28">
        <v>0</v>
      </c>
      <c r="BG9" s="28" t="s">
        <v>16</v>
      </c>
      <c r="BH9" s="28">
        <v>13</v>
      </c>
      <c r="BI9" s="28"/>
      <c r="BJ9" s="36"/>
      <c r="BK9" s="29">
        <f t="shared" si="2"/>
        <v>32</v>
      </c>
      <c r="BL9" s="145">
        <f t="shared" si="3"/>
        <v>0</v>
      </c>
      <c r="BM9" s="145">
        <f t="shared" si="4"/>
        <v>0</v>
      </c>
      <c r="BN9" s="145">
        <f t="shared" si="5"/>
        <v>0</v>
      </c>
      <c r="BO9" s="146">
        <f t="shared" si="6"/>
        <v>0</v>
      </c>
    </row>
    <row r="10" spans="1:67" s="19" customFormat="1" x14ac:dyDescent="0.25">
      <c r="A10" s="40">
        <v>42454</v>
      </c>
      <c r="B10" s="41" t="str">
        <f t="shared" si="0"/>
        <v>16085</v>
      </c>
      <c r="C10" s="19" t="s">
        <v>26</v>
      </c>
      <c r="D10" s="19" t="s">
        <v>31</v>
      </c>
      <c r="E10" s="28">
        <v>1</v>
      </c>
      <c r="F10" s="28">
        <v>6</v>
      </c>
      <c r="G10" s="28" t="s">
        <v>32</v>
      </c>
      <c r="H10" s="20">
        <v>745</v>
      </c>
      <c r="I10" s="42">
        <f t="shared" si="1"/>
        <v>145</v>
      </c>
      <c r="J10" s="23" t="s">
        <v>54</v>
      </c>
      <c r="K10" s="20"/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D10" s="24">
        <v>0</v>
      </c>
      <c r="AE10" s="42"/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/>
      <c r="AM10" s="46"/>
      <c r="AN10" s="46"/>
      <c r="AO10" s="46"/>
      <c r="AQ10" s="42"/>
      <c r="AT10" s="47"/>
      <c r="AU10" s="28"/>
      <c r="AV10" s="47"/>
      <c r="AW10" s="47"/>
      <c r="AX10" s="48">
        <v>0</v>
      </c>
      <c r="AY10" s="42">
        <v>51.7</v>
      </c>
      <c r="AZ10" s="28">
        <v>57.9</v>
      </c>
      <c r="BA10" s="28">
        <v>1016.6</v>
      </c>
      <c r="BB10" s="28">
        <v>1017</v>
      </c>
      <c r="BC10" s="28">
        <v>0</v>
      </c>
      <c r="BD10" s="28">
        <v>2</v>
      </c>
      <c r="BE10" s="28">
        <v>1.1000000000000001</v>
      </c>
      <c r="BF10" s="28">
        <v>0</v>
      </c>
      <c r="BG10" s="28" t="s">
        <v>16</v>
      </c>
      <c r="BH10" s="28">
        <v>13</v>
      </c>
      <c r="BI10" s="28"/>
      <c r="BJ10" s="36"/>
      <c r="BK10" s="29">
        <f t="shared" si="2"/>
        <v>32</v>
      </c>
      <c r="BL10" s="145">
        <f t="shared" si="3"/>
        <v>0</v>
      </c>
      <c r="BM10" s="145">
        <f t="shared" si="4"/>
        <v>0</v>
      </c>
      <c r="BN10" s="145">
        <f t="shared" si="5"/>
        <v>0</v>
      </c>
      <c r="BO10" s="146">
        <f t="shared" si="6"/>
        <v>0</v>
      </c>
    </row>
    <row r="11" spans="1:67" s="69" customFormat="1" x14ac:dyDescent="0.25">
      <c r="A11" s="67">
        <v>42454</v>
      </c>
      <c r="B11" s="68" t="str">
        <f t="shared" si="0"/>
        <v>16085</v>
      </c>
      <c r="C11" s="69" t="s">
        <v>26</v>
      </c>
      <c r="D11" s="69" t="s">
        <v>31</v>
      </c>
      <c r="E11" s="71">
        <v>1</v>
      </c>
      <c r="F11" s="71">
        <v>7</v>
      </c>
      <c r="G11" s="71" t="s">
        <v>32</v>
      </c>
      <c r="H11" s="21">
        <v>800</v>
      </c>
      <c r="I11" s="21">
        <f t="shared" si="1"/>
        <v>200</v>
      </c>
      <c r="J11" s="76" t="s">
        <v>54</v>
      </c>
      <c r="K11" s="21"/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D11" s="72">
        <v>0</v>
      </c>
      <c r="AE11" s="21"/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/>
      <c r="AQ11" s="21"/>
      <c r="AT11" s="77"/>
      <c r="AU11" s="71"/>
      <c r="AV11" s="77"/>
      <c r="AW11" s="77"/>
      <c r="AX11" s="78">
        <v>0</v>
      </c>
      <c r="AY11" s="21">
        <v>51.7</v>
      </c>
      <c r="AZ11" s="71">
        <v>57.9</v>
      </c>
      <c r="BA11" s="71">
        <v>1016.6</v>
      </c>
      <c r="BB11" s="71">
        <v>1017</v>
      </c>
      <c r="BC11" s="71">
        <v>0</v>
      </c>
      <c r="BD11" s="71">
        <v>2</v>
      </c>
      <c r="BE11" s="71">
        <v>1.4</v>
      </c>
      <c r="BF11" s="71">
        <v>0</v>
      </c>
      <c r="BG11" s="71" t="s">
        <v>16</v>
      </c>
      <c r="BH11" s="71">
        <v>13</v>
      </c>
      <c r="BI11" s="71"/>
      <c r="BJ11" s="79"/>
      <c r="BK11" s="80">
        <f t="shared" si="2"/>
        <v>32</v>
      </c>
      <c r="BL11" s="147">
        <f t="shared" si="3"/>
        <v>0</v>
      </c>
      <c r="BM11" s="147">
        <f t="shared" si="4"/>
        <v>0</v>
      </c>
      <c r="BN11" s="147">
        <f t="shared" si="5"/>
        <v>0</v>
      </c>
      <c r="BO11" s="148">
        <f t="shared" si="6"/>
        <v>0</v>
      </c>
    </row>
    <row r="12" spans="1:67" s="19" customFormat="1" x14ac:dyDescent="0.25">
      <c r="A12" s="40">
        <v>42454</v>
      </c>
      <c r="B12" s="41" t="str">
        <f t="shared" si="0"/>
        <v>16085</v>
      </c>
      <c r="C12" s="19" t="s">
        <v>26</v>
      </c>
      <c r="D12" s="46" t="s">
        <v>72</v>
      </c>
      <c r="E12" s="28">
        <v>2</v>
      </c>
      <c r="F12" s="28">
        <v>1</v>
      </c>
      <c r="G12" s="28" t="s">
        <v>32</v>
      </c>
      <c r="H12" s="42">
        <v>648</v>
      </c>
      <c r="I12" s="42">
        <f t="shared" si="1"/>
        <v>48</v>
      </c>
      <c r="J12" s="23"/>
      <c r="K12" s="20"/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D12" s="24">
        <v>0</v>
      </c>
      <c r="AE12" s="42"/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1</v>
      </c>
      <c r="AL12" s="28"/>
      <c r="AM12" s="22"/>
      <c r="AN12" s="22"/>
      <c r="AO12" s="22"/>
      <c r="AP12" s="19" t="s">
        <v>29</v>
      </c>
      <c r="AQ12" s="42" t="s">
        <v>42</v>
      </c>
      <c r="AR12" s="19">
        <v>193</v>
      </c>
      <c r="AT12" s="47"/>
      <c r="AU12" s="28"/>
      <c r="AV12" s="47"/>
      <c r="AW12" s="47"/>
      <c r="AX12" s="48">
        <v>1</v>
      </c>
      <c r="AY12" s="42">
        <v>47.3</v>
      </c>
      <c r="AZ12" s="28">
        <v>67.7</v>
      </c>
      <c r="BA12" s="28">
        <v>1016</v>
      </c>
      <c r="BB12" s="28">
        <v>1016.5</v>
      </c>
      <c r="BC12" s="28">
        <v>0</v>
      </c>
      <c r="BD12" s="28">
        <v>0</v>
      </c>
      <c r="BE12" s="28">
        <v>0.9</v>
      </c>
      <c r="BF12" s="28">
        <v>0</v>
      </c>
      <c r="BG12" s="28" t="s">
        <v>16</v>
      </c>
      <c r="BH12" s="28">
        <v>13</v>
      </c>
      <c r="BI12" s="29"/>
      <c r="BJ12" s="36"/>
      <c r="BK12" s="29">
        <f t="shared" si="2"/>
        <v>32</v>
      </c>
      <c r="BL12" s="145">
        <f t="shared" si="3"/>
        <v>0</v>
      </c>
      <c r="BM12" s="145">
        <f t="shared" si="4"/>
        <v>0</v>
      </c>
      <c r="BN12" s="145">
        <f t="shared" si="5"/>
        <v>0</v>
      </c>
      <c r="BO12" s="146">
        <f t="shared" si="6"/>
        <v>0</v>
      </c>
    </row>
    <row r="13" spans="1:67" s="19" customFormat="1" x14ac:dyDescent="0.25">
      <c r="A13" s="40">
        <v>42454</v>
      </c>
      <c r="B13" s="41" t="str">
        <f t="shared" si="0"/>
        <v>16085</v>
      </c>
      <c r="C13" s="19" t="s">
        <v>26</v>
      </c>
      <c r="D13" s="46" t="s">
        <v>72</v>
      </c>
      <c r="E13" s="28">
        <v>2</v>
      </c>
      <c r="F13" s="28">
        <v>2</v>
      </c>
      <c r="G13" s="28" t="s">
        <v>32</v>
      </c>
      <c r="H13" s="42">
        <v>703</v>
      </c>
      <c r="I13" s="42">
        <f t="shared" si="1"/>
        <v>103</v>
      </c>
      <c r="J13" s="23"/>
      <c r="K13" s="20"/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D13" s="24">
        <v>0</v>
      </c>
      <c r="AE13" s="42"/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/>
      <c r="AM13" s="22"/>
      <c r="AN13" s="22"/>
      <c r="AO13" s="22"/>
      <c r="AQ13" s="42"/>
      <c r="AT13" s="47"/>
      <c r="AU13" s="28"/>
      <c r="AV13" s="47"/>
      <c r="AW13" s="47"/>
      <c r="AX13" s="48">
        <v>0</v>
      </c>
      <c r="AY13" s="42">
        <v>47.3</v>
      </c>
      <c r="AZ13" s="28">
        <v>67.7</v>
      </c>
      <c r="BA13" s="28">
        <v>1016</v>
      </c>
      <c r="BB13" s="28">
        <v>1016.5</v>
      </c>
      <c r="BC13" s="28">
        <v>0</v>
      </c>
      <c r="BD13" s="28">
        <v>0</v>
      </c>
      <c r="BE13" s="28">
        <v>3.7</v>
      </c>
      <c r="BF13" s="28">
        <v>0</v>
      </c>
      <c r="BG13" s="28" t="s">
        <v>16</v>
      </c>
      <c r="BH13" s="28">
        <v>13</v>
      </c>
      <c r="BI13" s="29"/>
      <c r="BJ13" s="36"/>
      <c r="BK13" s="29">
        <f t="shared" si="2"/>
        <v>32</v>
      </c>
      <c r="BL13" s="145">
        <f t="shared" si="3"/>
        <v>0</v>
      </c>
      <c r="BM13" s="145">
        <f t="shared" si="4"/>
        <v>0</v>
      </c>
      <c r="BN13" s="145">
        <f t="shared" si="5"/>
        <v>0</v>
      </c>
      <c r="BO13" s="146">
        <f t="shared" si="6"/>
        <v>0</v>
      </c>
    </row>
    <row r="14" spans="1:67" s="19" customFormat="1" x14ac:dyDescent="0.25">
      <c r="A14" s="40">
        <v>42454</v>
      </c>
      <c r="B14" s="41" t="str">
        <f t="shared" si="0"/>
        <v>16085</v>
      </c>
      <c r="C14" s="19" t="s">
        <v>26</v>
      </c>
      <c r="D14" s="46" t="s">
        <v>72</v>
      </c>
      <c r="E14" s="28">
        <v>2</v>
      </c>
      <c r="F14" s="28">
        <v>3</v>
      </c>
      <c r="G14" s="28" t="s">
        <v>32</v>
      </c>
      <c r="H14" s="42">
        <v>716</v>
      </c>
      <c r="I14" s="42">
        <f t="shared" si="1"/>
        <v>116</v>
      </c>
      <c r="J14" s="23"/>
      <c r="K14" s="20"/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D14" s="24">
        <v>0</v>
      </c>
      <c r="AE14" s="42"/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/>
      <c r="AM14" s="22"/>
      <c r="AN14" s="22"/>
      <c r="AO14" s="22"/>
      <c r="AQ14" s="42"/>
      <c r="AT14" s="47"/>
      <c r="AU14" s="28"/>
      <c r="AV14" s="47"/>
      <c r="AW14" s="47"/>
      <c r="AX14" s="48">
        <v>0</v>
      </c>
      <c r="AY14" s="42">
        <v>47.3</v>
      </c>
      <c r="AZ14" s="28">
        <v>67.7</v>
      </c>
      <c r="BA14" s="28">
        <v>1016</v>
      </c>
      <c r="BB14" s="28">
        <v>1016.5</v>
      </c>
      <c r="BC14" s="28">
        <v>0</v>
      </c>
      <c r="BD14" s="28">
        <v>0</v>
      </c>
      <c r="BE14" s="28">
        <v>3.5</v>
      </c>
      <c r="BF14" s="28">
        <v>0</v>
      </c>
      <c r="BG14" s="28" t="s">
        <v>16</v>
      </c>
      <c r="BH14" s="28">
        <v>13</v>
      </c>
      <c r="BI14" s="29"/>
      <c r="BJ14" s="36"/>
      <c r="BK14" s="29">
        <f t="shared" si="2"/>
        <v>32</v>
      </c>
      <c r="BL14" s="145">
        <f t="shared" si="3"/>
        <v>0</v>
      </c>
      <c r="BM14" s="145">
        <f t="shared" si="4"/>
        <v>0</v>
      </c>
      <c r="BN14" s="145">
        <f t="shared" si="5"/>
        <v>0</v>
      </c>
      <c r="BO14" s="146">
        <f t="shared" si="6"/>
        <v>0</v>
      </c>
    </row>
    <row r="15" spans="1:67" s="19" customFormat="1" x14ac:dyDescent="0.25">
      <c r="A15" s="40">
        <v>42454</v>
      </c>
      <c r="B15" s="41" t="str">
        <f t="shared" si="0"/>
        <v>16085</v>
      </c>
      <c r="C15" s="19" t="s">
        <v>26</v>
      </c>
      <c r="D15" s="46" t="s">
        <v>72</v>
      </c>
      <c r="E15" s="28">
        <v>2</v>
      </c>
      <c r="F15" s="28">
        <v>4</v>
      </c>
      <c r="G15" s="28" t="s">
        <v>32</v>
      </c>
      <c r="H15" s="42">
        <v>737</v>
      </c>
      <c r="I15" s="42">
        <f t="shared" si="1"/>
        <v>137</v>
      </c>
      <c r="J15" s="23"/>
      <c r="K15" s="20"/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D15" s="24">
        <v>0</v>
      </c>
      <c r="AE15" s="42"/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/>
      <c r="AM15" s="22"/>
      <c r="AN15" s="22"/>
      <c r="AO15" s="22"/>
      <c r="AQ15" s="42"/>
      <c r="AT15" s="47"/>
      <c r="AU15" s="28"/>
      <c r="AV15" s="47"/>
      <c r="AW15" s="47"/>
      <c r="AX15" s="48">
        <v>0</v>
      </c>
      <c r="AY15" s="42">
        <v>47.3</v>
      </c>
      <c r="AZ15" s="28">
        <v>67.7</v>
      </c>
      <c r="BA15" s="28">
        <v>1016</v>
      </c>
      <c r="BB15" s="28">
        <v>1016.5</v>
      </c>
      <c r="BC15" s="28">
        <v>0</v>
      </c>
      <c r="BD15" s="28">
        <v>0</v>
      </c>
      <c r="BE15" s="28">
        <v>3.6</v>
      </c>
      <c r="BF15" s="28">
        <v>0</v>
      </c>
      <c r="BG15" s="28" t="s">
        <v>16</v>
      </c>
      <c r="BH15" s="28">
        <v>13</v>
      </c>
      <c r="BI15" s="29"/>
      <c r="BJ15" s="36"/>
      <c r="BK15" s="29">
        <f t="shared" si="2"/>
        <v>32</v>
      </c>
      <c r="BL15" s="145">
        <f t="shared" si="3"/>
        <v>0</v>
      </c>
      <c r="BM15" s="145">
        <f t="shared" si="4"/>
        <v>0</v>
      </c>
      <c r="BN15" s="145">
        <f t="shared" si="5"/>
        <v>0</v>
      </c>
      <c r="BO15" s="146">
        <f t="shared" si="6"/>
        <v>0</v>
      </c>
    </row>
    <row r="16" spans="1:67" s="19" customFormat="1" x14ac:dyDescent="0.25">
      <c r="A16" s="40">
        <v>42454</v>
      </c>
      <c r="B16" s="41" t="str">
        <f t="shared" si="0"/>
        <v>16085</v>
      </c>
      <c r="C16" s="19" t="s">
        <v>26</v>
      </c>
      <c r="D16" s="46" t="s">
        <v>72</v>
      </c>
      <c r="E16" s="28">
        <v>2</v>
      </c>
      <c r="F16" s="28">
        <v>5</v>
      </c>
      <c r="G16" s="28" t="s">
        <v>32</v>
      </c>
      <c r="H16" s="42">
        <v>751</v>
      </c>
      <c r="I16" s="42">
        <f t="shared" si="1"/>
        <v>151</v>
      </c>
      <c r="J16" s="23"/>
      <c r="K16" s="20"/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D16" s="24">
        <v>0</v>
      </c>
      <c r="AE16" s="42"/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/>
      <c r="AM16" s="22"/>
      <c r="AN16" s="22"/>
      <c r="AO16" s="22"/>
      <c r="AQ16" s="42"/>
      <c r="AT16" s="47"/>
      <c r="AU16" s="28"/>
      <c r="AV16" s="47"/>
      <c r="AW16" s="47"/>
      <c r="AX16" s="48">
        <v>0</v>
      </c>
      <c r="AY16" s="42">
        <v>47.3</v>
      </c>
      <c r="AZ16" s="28">
        <v>67.7</v>
      </c>
      <c r="BA16" s="28">
        <v>1016</v>
      </c>
      <c r="BB16" s="28">
        <v>1016.5</v>
      </c>
      <c r="BC16" s="28">
        <v>0</v>
      </c>
      <c r="BD16" s="28">
        <v>0</v>
      </c>
      <c r="BE16" s="28">
        <v>0</v>
      </c>
      <c r="BF16" s="28">
        <v>0</v>
      </c>
      <c r="BG16" s="28" t="s">
        <v>16</v>
      </c>
      <c r="BH16" s="28">
        <v>13</v>
      </c>
      <c r="BI16" s="29"/>
      <c r="BJ16" s="36"/>
      <c r="BK16" s="29">
        <f t="shared" si="2"/>
        <v>32</v>
      </c>
      <c r="BL16" s="145">
        <f t="shared" si="3"/>
        <v>0</v>
      </c>
      <c r="BM16" s="145">
        <f t="shared" si="4"/>
        <v>0</v>
      </c>
      <c r="BN16" s="145">
        <f t="shared" si="5"/>
        <v>0</v>
      </c>
      <c r="BO16" s="146">
        <f t="shared" si="6"/>
        <v>0</v>
      </c>
    </row>
    <row r="17" spans="1:67" s="19" customFormat="1" x14ac:dyDescent="0.25">
      <c r="A17" s="40">
        <v>42454</v>
      </c>
      <c r="B17" s="41" t="str">
        <f t="shared" si="0"/>
        <v>16085</v>
      </c>
      <c r="C17" s="19" t="s">
        <v>26</v>
      </c>
      <c r="D17" s="46" t="s">
        <v>72</v>
      </c>
      <c r="E17" s="28">
        <v>2</v>
      </c>
      <c r="F17" s="28">
        <v>6</v>
      </c>
      <c r="G17" s="28" t="s">
        <v>32</v>
      </c>
      <c r="H17" s="42">
        <v>806</v>
      </c>
      <c r="I17" s="42">
        <f t="shared" si="1"/>
        <v>206</v>
      </c>
      <c r="J17" s="23"/>
      <c r="K17" s="20"/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D17" s="24">
        <v>0</v>
      </c>
      <c r="AE17" s="42"/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/>
      <c r="AM17" s="22"/>
      <c r="AN17" s="22"/>
      <c r="AO17" s="22"/>
      <c r="AQ17" s="42"/>
      <c r="AT17" s="47"/>
      <c r="AU17" s="28"/>
      <c r="AV17" s="47"/>
      <c r="AW17" s="47"/>
      <c r="AX17" s="48">
        <v>0</v>
      </c>
      <c r="AY17" s="42">
        <v>47.3</v>
      </c>
      <c r="AZ17" s="28">
        <v>67.7</v>
      </c>
      <c r="BA17" s="28">
        <v>1016</v>
      </c>
      <c r="BB17" s="28">
        <v>1016.5</v>
      </c>
      <c r="BC17" s="28">
        <v>0</v>
      </c>
      <c r="BD17" s="28">
        <v>0</v>
      </c>
      <c r="BE17" s="28">
        <v>0</v>
      </c>
      <c r="BF17" s="28">
        <v>0</v>
      </c>
      <c r="BG17" s="28" t="s">
        <v>16</v>
      </c>
      <c r="BH17" s="28">
        <v>13</v>
      </c>
      <c r="BI17" s="29"/>
      <c r="BJ17" s="36"/>
      <c r="BK17" s="29">
        <f t="shared" si="2"/>
        <v>32</v>
      </c>
      <c r="BL17" s="145">
        <f t="shared" si="3"/>
        <v>0</v>
      </c>
      <c r="BM17" s="145">
        <f t="shared" si="4"/>
        <v>0</v>
      </c>
      <c r="BN17" s="145">
        <f t="shared" si="5"/>
        <v>0</v>
      </c>
      <c r="BO17" s="146">
        <f t="shared" si="6"/>
        <v>0</v>
      </c>
    </row>
    <row r="18" spans="1:67" s="19" customFormat="1" x14ac:dyDescent="0.25">
      <c r="A18" s="40">
        <v>42454</v>
      </c>
      <c r="B18" s="41" t="str">
        <f t="shared" si="0"/>
        <v>16085</v>
      </c>
      <c r="C18" s="19" t="s">
        <v>26</v>
      </c>
      <c r="D18" s="46" t="s">
        <v>72</v>
      </c>
      <c r="E18" s="28">
        <v>2</v>
      </c>
      <c r="F18" s="28">
        <v>7</v>
      </c>
      <c r="G18" s="28" t="s">
        <v>32</v>
      </c>
      <c r="H18" s="42">
        <v>820</v>
      </c>
      <c r="I18" s="42">
        <f t="shared" si="1"/>
        <v>220</v>
      </c>
      <c r="J18" s="23"/>
      <c r="K18" s="20"/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D18" s="24">
        <v>0</v>
      </c>
      <c r="AE18" s="42"/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/>
      <c r="AM18" s="22"/>
      <c r="AN18" s="22"/>
      <c r="AO18" s="22"/>
      <c r="AQ18" s="42"/>
      <c r="AT18" s="47"/>
      <c r="AU18" s="28"/>
      <c r="AV18" s="47"/>
      <c r="AW18" s="47"/>
      <c r="AX18" s="48">
        <v>0</v>
      </c>
      <c r="AY18" s="42">
        <v>47.3</v>
      </c>
      <c r="AZ18" s="28">
        <v>67.7</v>
      </c>
      <c r="BA18" s="28">
        <v>1016</v>
      </c>
      <c r="BB18" s="28">
        <v>1016.5</v>
      </c>
      <c r="BC18" s="28">
        <v>0</v>
      </c>
      <c r="BD18" s="28">
        <v>0</v>
      </c>
      <c r="BE18" s="28">
        <v>3.2</v>
      </c>
      <c r="BF18" s="28">
        <v>0</v>
      </c>
      <c r="BG18" s="28" t="s">
        <v>16</v>
      </c>
      <c r="BH18" s="28">
        <v>13</v>
      </c>
      <c r="BI18" s="29"/>
      <c r="BJ18" s="36"/>
      <c r="BK18" s="29">
        <f t="shared" si="2"/>
        <v>32</v>
      </c>
      <c r="BL18" s="145">
        <f t="shared" si="3"/>
        <v>0</v>
      </c>
      <c r="BM18" s="145">
        <f t="shared" si="4"/>
        <v>0</v>
      </c>
      <c r="BN18" s="145">
        <f t="shared" si="5"/>
        <v>0</v>
      </c>
      <c r="BO18" s="146">
        <f t="shared" si="6"/>
        <v>0</v>
      </c>
    </row>
    <row r="19" spans="1:67" s="19" customFormat="1" x14ac:dyDescent="0.25">
      <c r="A19" s="40">
        <v>42454</v>
      </c>
      <c r="B19" s="41" t="str">
        <f t="shared" si="0"/>
        <v>16085</v>
      </c>
      <c r="C19" s="19" t="s">
        <v>26</v>
      </c>
      <c r="D19" s="46" t="s">
        <v>72</v>
      </c>
      <c r="E19" s="28">
        <v>2</v>
      </c>
      <c r="F19" s="28">
        <v>8</v>
      </c>
      <c r="G19" s="28" t="s">
        <v>32</v>
      </c>
      <c r="H19" s="42">
        <v>832</v>
      </c>
      <c r="I19" s="42">
        <f t="shared" si="1"/>
        <v>232</v>
      </c>
      <c r="J19" s="23"/>
      <c r="K19" s="20"/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D19" s="24">
        <v>0</v>
      </c>
      <c r="AE19" s="42"/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/>
      <c r="AM19" s="22"/>
      <c r="AN19" s="22"/>
      <c r="AO19" s="22"/>
      <c r="AQ19" s="42"/>
      <c r="AT19" s="47"/>
      <c r="AU19" s="28"/>
      <c r="AV19" s="47"/>
      <c r="AW19" s="47"/>
      <c r="AX19" s="48">
        <v>0</v>
      </c>
      <c r="AY19" s="42">
        <v>47.3</v>
      </c>
      <c r="AZ19" s="28">
        <v>67.7</v>
      </c>
      <c r="BA19" s="28">
        <v>1016</v>
      </c>
      <c r="BB19" s="28">
        <v>1016.5</v>
      </c>
      <c r="BC19" s="28">
        <v>0</v>
      </c>
      <c r="BD19" s="28">
        <v>0</v>
      </c>
      <c r="BE19" s="28">
        <v>1.1000000000000001</v>
      </c>
      <c r="BF19" s="28">
        <v>0</v>
      </c>
      <c r="BG19" s="28" t="s">
        <v>16</v>
      </c>
      <c r="BH19" s="28">
        <v>13</v>
      </c>
      <c r="BI19" s="29"/>
      <c r="BJ19" s="36"/>
      <c r="BK19" s="29">
        <f t="shared" si="2"/>
        <v>32</v>
      </c>
      <c r="BL19" s="145">
        <f t="shared" si="3"/>
        <v>0</v>
      </c>
      <c r="BM19" s="145">
        <f t="shared" si="4"/>
        <v>0</v>
      </c>
      <c r="BN19" s="145">
        <f t="shared" si="5"/>
        <v>0</v>
      </c>
      <c r="BO19" s="146">
        <f t="shared" si="6"/>
        <v>0</v>
      </c>
    </row>
    <row r="20" spans="1:67" s="69" customFormat="1" x14ac:dyDescent="0.25">
      <c r="A20" s="67">
        <v>42454</v>
      </c>
      <c r="B20" s="68" t="str">
        <f t="shared" si="0"/>
        <v>16085</v>
      </c>
      <c r="C20" s="69" t="s">
        <v>26</v>
      </c>
      <c r="D20" s="69" t="s">
        <v>72</v>
      </c>
      <c r="E20" s="71">
        <v>2</v>
      </c>
      <c r="F20" s="71">
        <v>9</v>
      </c>
      <c r="G20" s="71" t="s">
        <v>32</v>
      </c>
      <c r="H20" s="21">
        <v>843</v>
      </c>
      <c r="I20" s="21">
        <f t="shared" si="1"/>
        <v>243</v>
      </c>
      <c r="J20" s="76"/>
      <c r="K20" s="21"/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D20" s="72">
        <v>0</v>
      </c>
      <c r="AE20" s="84"/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/>
      <c r="AM20" s="71"/>
      <c r="AN20" s="71"/>
      <c r="AO20" s="71"/>
      <c r="AQ20" s="21"/>
      <c r="AT20" s="77"/>
      <c r="AU20" s="71"/>
      <c r="AV20" s="77"/>
      <c r="AW20" s="77"/>
      <c r="AX20" s="78">
        <v>0</v>
      </c>
      <c r="AY20" s="84">
        <v>47.3</v>
      </c>
      <c r="AZ20" s="71">
        <v>67.7</v>
      </c>
      <c r="BA20" s="71">
        <v>1016</v>
      </c>
      <c r="BB20" s="71">
        <v>1016.5</v>
      </c>
      <c r="BC20" s="71">
        <v>0</v>
      </c>
      <c r="BD20" s="71">
        <v>0</v>
      </c>
      <c r="BE20" s="71">
        <v>2.2000000000000002</v>
      </c>
      <c r="BF20" s="71">
        <v>0</v>
      </c>
      <c r="BG20" s="71" t="s">
        <v>16</v>
      </c>
      <c r="BH20" s="71">
        <v>13</v>
      </c>
      <c r="BI20" s="80"/>
      <c r="BJ20" s="79"/>
      <c r="BK20" s="80">
        <f t="shared" si="2"/>
        <v>32</v>
      </c>
      <c r="BL20" s="147">
        <f t="shared" si="3"/>
        <v>0</v>
      </c>
      <c r="BM20" s="147">
        <f t="shared" si="4"/>
        <v>0</v>
      </c>
      <c r="BN20" s="147">
        <f t="shared" si="5"/>
        <v>0</v>
      </c>
      <c r="BO20" s="148">
        <f t="shared" si="6"/>
        <v>0</v>
      </c>
    </row>
    <row r="21" spans="1:67" s="19" customFormat="1" x14ac:dyDescent="0.25">
      <c r="A21" s="40">
        <v>42454</v>
      </c>
      <c r="B21" s="41" t="str">
        <f t="shared" si="0"/>
        <v>16085</v>
      </c>
      <c r="C21" s="19" t="s">
        <v>26</v>
      </c>
      <c r="D21" s="19" t="s">
        <v>67</v>
      </c>
      <c r="E21" s="28">
        <v>3</v>
      </c>
      <c r="F21" s="28">
        <v>1</v>
      </c>
      <c r="G21" s="28" t="s">
        <v>32</v>
      </c>
      <c r="H21" s="42">
        <v>838</v>
      </c>
      <c r="I21" s="42">
        <f t="shared" si="1"/>
        <v>238</v>
      </c>
      <c r="J21" s="23" t="s">
        <v>16</v>
      </c>
      <c r="K21" s="20"/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D21" s="24">
        <v>0</v>
      </c>
      <c r="AE21" s="42"/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/>
      <c r="AM21" s="46"/>
      <c r="AN21" s="46"/>
      <c r="AO21" s="46"/>
      <c r="AQ21" s="42"/>
      <c r="AT21" s="47"/>
      <c r="AU21" s="28"/>
      <c r="AV21" s="47"/>
      <c r="AW21" s="47"/>
      <c r="AX21" s="48">
        <v>0</v>
      </c>
      <c r="AY21" s="42">
        <v>53.3</v>
      </c>
      <c r="AZ21" s="28">
        <v>60.9</v>
      </c>
      <c r="BA21" s="28">
        <v>1015.6</v>
      </c>
      <c r="BB21" s="28">
        <v>1015.9</v>
      </c>
      <c r="BC21" s="28">
        <v>0</v>
      </c>
      <c r="BD21" s="28">
        <v>1</v>
      </c>
      <c r="BE21" s="28">
        <v>0</v>
      </c>
      <c r="BF21" s="28">
        <v>0</v>
      </c>
      <c r="BG21" s="28" t="s">
        <v>16</v>
      </c>
      <c r="BH21" s="28">
        <v>13</v>
      </c>
      <c r="BI21" s="28"/>
      <c r="BJ21" s="36"/>
      <c r="BK21" s="29">
        <f t="shared" si="2"/>
        <v>32</v>
      </c>
      <c r="BL21" s="145">
        <f t="shared" si="3"/>
        <v>0</v>
      </c>
      <c r="BM21" s="145">
        <f t="shared" si="4"/>
        <v>0</v>
      </c>
      <c r="BN21" s="145">
        <f t="shared" si="5"/>
        <v>0</v>
      </c>
      <c r="BO21" s="146">
        <f t="shared" si="6"/>
        <v>0</v>
      </c>
    </row>
    <row r="22" spans="1:67" s="19" customFormat="1" x14ac:dyDescent="0.25">
      <c r="A22" s="40">
        <v>42454</v>
      </c>
      <c r="B22" s="41" t="str">
        <f t="shared" si="0"/>
        <v>16085</v>
      </c>
      <c r="C22" s="19" t="s">
        <v>26</v>
      </c>
      <c r="D22" s="19" t="s">
        <v>67</v>
      </c>
      <c r="E22" s="28">
        <v>3</v>
      </c>
      <c r="F22" s="28">
        <v>2</v>
      </c>
      <c r="G22" s="28" t="s">
        <v>32</v>
      </c>
      <c r="H22" s="42">
        <v>830</v>
      </c>
      <c r="I22" s="42">
        <f t="shared" si="1"/>
        <v>230</v>
      </c>
      <c r="J22" s="23" t="s">
        <v>16</v>
      </c>
      <c r="K22" s="20"/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D22" s="24">
        <v>0</v>
      </c>
      <c r="AE22" s="42"/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/>
      <c r="AM22" s="46"/>
      <c r="AN22" s="46"/>
      <c r="AO22" s="46"/>
      <c r="AQ22" s="42"/>
      <c r="AT22" s="47"/>
      <c r="AU22" s="28"/>
      <c r="AV22" s="47"/>
      <c r="AW22" s="47"/>
      <c r="AX22" s="48">
        <v>0</v>
      </c>
      <c r="AY22" s="42">
        <v>53.3</v>
      </c>
      <c r="AZ22" s="28">
        <v>60.9</v>
      </c>
      <c r="BA22" s="28">
        <v>1015.6</v>
      </c>
      <c r="BB22" s="28">
        <v>1015.9</v>
      </c>
      <c r="BC22" s="28">
        <v>0</v>
      </c>
      <c r="BD22" s="28">
        <v>1</v>
      </c>
      <c r="BE22" s="28">
        <v>0</v>
      </c>
      <c r="BF22" s="28">
        <v>0</v>
      </c>
      <c r="BG22" s="28" t="s">
        <v>16</v>
      </c>
      <c r="BH22" s="28">
        <v>13</v>
      </c>
      <c r="BI22" s="28"/>
      <c r="BJ22" s="36"/>
      <c r="BK22" s="29">
        <f t="shared" si="2"/>
        <v>32</v>
      </c>
      <c r="BL22" s="145">
        <f t="shared" si="3"/>
        <v>0</v>
      </c>
      <c r="BM22" s="145">
        <f t="shared" si="4"/>
        <v>0</v>
      </c>
      <c r="BN22" s="145">
        <f t="shared" si="5"/>
        <v>0</v>
      </c>
      <c r="BO22" s="146">
        <f t="shared" si="6"/>
        <v>0</v>
      </c>
    </row>
    <row r="23" spans="1:67" s="19" customFormat="1" x14ac:dyDescent="0.25">
      <c r="A23" s="40">
        <v>42454</v>
      </c>
      <c r="B23" s="41" t="str">
        <f t="shared" si="0"/>
        <v>16085</v>
      </c>
      <c r="C23" s="19" t="s">
        <v>26</v>
      </c>
      <c r="D23" s="19" t="s">
        <v>67</v>
      </c>
      <c r="E23" s="28">
        <v>3</v>
      </c>
      <c r="F23" s="28">
        <v>3</v>
      </c>
      <c r="G23" s="28" t="s">
        <v>32</v>
      </c>
      <c r="H23" s="42">
        <v>822</v>
      </c>
      <c r="I23" s="42">
        <f t="shared" si="1"/>
        <v>222</v>
      </c>
      <c r="J23" s="23" t="s">
        <v>16</v>
      </c>
      <c r="K23" s="20"/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D23" s="24">
        <v>0</v>
      </c>
      <c r="AE23" s="42"/>
      <c r="AF23" s="28">
        <v>0</v>
      </c>
      <c r="AG23" s="28">
        <v>0</v>
      </c>
      <c r="AH23" s="28">
        <v>0</v>
      </c>
      <c r="AI23" s="28">
        <v>1</v>
      </c>
      <c r="AJ23" s="28">
        <v>0</v>
      </c>
      <c r="AK23" s="28">
        <v>0</v>
      </c>
      <c r="AL23" s="28"/>
      <c r="AM23" s="46"/>
      <c r="AN23" s="46"/>
      <c r="AO23" s="46"/>
      <c r="AP23" s="19" t="s">
        <v>29</v>
      </c>
      <c r="AQ23" s="42" t="s">
        <v>42</v>
      </c>
      <c r="AR23" s="19">
        <v>101</v>
      </c>
      <c r="AT23" s="47"/>
      <c r="AU23" s="28"/>
      <c r="AV23" s="47"/>
      <c r="AW23" s="47"/>
      <c r="AX23" s="48">
        <v>1</v>
      </c>
      <c r="AY23" s="42">
        <v>53.3</v>
      </c>
      <c r="AZ23" s="28">
        <v>60.9</v>
      </c>
      <c r="BA23" s="28">
        <v>1015.6</v>
      </c>
      <c r="BB23" s="28">
        <v>1015.9</v>
      </c>
      <c r="BC23" s="28">
        <v>0</v>
      </c>
      <c r="BD23" s="28">
        <v>1</v>
      </c>
      <c r="BE23" s="28">
        <v>0</v>
      </c>
      <c r="BF23" s="28">
        <v>0</v>
      </c>
      <c r="BG23" s="28" t="s">
        <v>16</v>
      </c>
      <c r="BH23" s="28">
        <v>13</v>
      </c>
      <c r="BI23" s="28"/>
      <c r="BJ23" s="36"/>
      <c r="BK23" s="29">
        <f t="shared" si="2"/>
        <v>32</v>
      </c>
      <c r="BL23" s="145">
        <f t="shared" si="3"/>
        <v>0</v>
      </c>
      <c r="BM23" s="145">
        <f t="shared" si="4"/>
        <v>0</v>
      </c>
      <c r="BN23" s="145">
        <f t="shared" si="5"/>
        <v>0</v>
      </c>
      <c r="BO23" s="146">
        <f t="shared" si="6"/>
        <v>0</v>
      </c>
    </row>
    <row r="24" spans="1:67" s="19" customFormat="1" x14ac:dyDescent="0.25">
      <c r="A24" s="40">
        <v>42454</v>
      </c>
      <c r="B24" s="41" t="str">
        <f t="shared" si="0"/>
        <v>16085</v>
      </c>
      <c r="C24" s="19" t="s">
        <v>26</v>
      </c>
      <c r="D24" s="19" t="s">
        <v>67</v>
      </c>
      <c r="E24" s="28">
        <v>3</v>
      </c>
      <c r="F24" s="28">
        <v>4</v>
      </c>
      <c r="G24" s="28" t="s">
        <v>32</v>
      </c>
      <c r="H24" s="42">
        <v>811</v>
      </c>
      <c r="I24" s="42">
        <f t="shared" si="1"/>
        <v>211</v>
      </c>
      <c r="J24" s="23" t="s">
        <v>16</v>
      </c>
      <c r="K24" s="20"/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D24" s="24">
        <v>0</v>
      </c>
      <c r="AE24" s="42"/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/>
      <c r="AM24" s="46"/>
      <c r="AN24" s="46"/>
      <c r="AO24" s="46"/>
      <c r="AQ24" s="42"/>
      <c r="AT24" s="47"/>
      <c r="AU24" s="28"/>
      <c r="AV24" s="47"/>
      <c r="AW24" s="47"/>
      <c r="AX24" s="48">
        <v>0</v>
      </c>
      <c r="AY24" s="42">
        <v>53.3</v>
      </c>
      <c r="AZ24" s="28">
        <v>60.9</v>
      </c>
      <c r="BA24" s="28">
        <v>1015.6</v>
      </c>
      <c r="BB24" s="28">
        <v>1015.9</v>
      </c>
      <c r="BC24" s="28">
        <v>0</v>
      </c>
      <c r="BD24" s="28">
        <v>2</v>
      </c>
      <c r="BE24" s="28">
        <v>2.2999999999999998</v>
      </c>
      <c r="BF24" s="28">
        <v>0</v>
      </c>
      <c r="BG24" s="28" t="s">
        <v>16</v>
      </c>
      <c r="BH24" s="28">
        <v>13</v>
      </c>
      <c r="BI24" s="28"/>
      <c r="BJ24" s="36"/>
      <c r="BK24" s="29">
        <f t="shared" si="2"/>
        <v>32</v>
      </c>
      <c r="BL24" s="145">
        <f t="shared" si="3"/>
        <v>0</v>
      </c>
      <c r="BM24" s="145">
        <f t="shared" si="4"/>
        <v>0</v>
      </c>
      <c r="BN24" s="145">
        <f t="shared" si="5"/>
        <v>0</v>
      </c>
      <c r="BO24" s="146">
        <f t="shared" si="6"/>
        <v>0</v>
      </c>
    </row>
    <row r="25" spans="1:67" s="19" customFormat="1" x14ac:dyDescent="0.25">
      <c r="A25" s="40">
        <v>42454</v>
      </c>
      <c r="B25" s="41" t="str">
        <f t="shared" si="0"/>
        <v>16085</v>
      </c>
      <c r="C25" s="19" t="s">
        <v>26</v>
      </c>
      <c r="D25" s="19" t="s">
        <v>67</v>
      </c>
      <c r="E25" s="28">
        <v>3</v>
      </c>
      <c r="F25" s="28">
        <v>5</v>
      </c>
      <c r="G25" s="28" t="s">
        <v>32</v>
      </c>
      <c r="H25" s="42">
        <v>759</v>
      </c>
      <c r="I25" s="42">
        <f t="shared" si="1"/>
        <v>159</v>
      </c>
      <c r="J25" s="23" t="s">
        <v>16</v>
      </c>
      <c r="K25" s="20"/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D25" s="24">
        <v>0</v>
      </c>
      <c r="AE25" s="42"/>
      <c r="AF25" s="28">
        <v>0</v>
      </c>
      <c r="AG25" s="28">
        <v>0</v>
      </c>
      <c r="AH25" s="28">
        <v>0</v>
      </c>
      <c r="AI25" s="28">
        <v>1</v>
      </c>
      <c r="AJ25" s="28">
        <v>0</v>
      </c>
      <c r="AK25" s="28">
        <v>0</v>
      </c>
      <c r="AL25" s="28"/>
      <c r="AM25" s="46"/>
      <c r="AN25" s="46"/>
      <c r="AO25" s="46"/>
      <c r="AP25" s="19" t="s">
        <v>69</v>
      </c>
      <c r="AQ25" s="42" t="s">
        <v>42</v>
      </c>
      <c r="AR25" s="19">
        <v>349</v>
      </c>
      <c r="AT25" s="47"/>
      <c r="AU25" s="28"/>
      <c r="AV25" s="47"/>
      <c r="AW25" s="47"/>
      <c r="AX25" s="48">
        <v>1</v>
      </c>
      <c r="AY25" s="42">
        <v>53.3</v>
      </c>
      <c r="AZ25" s="28">
        <v>60.9</v>
      </c>
      <c r="BA25" s="28">
        <v>1015.6</v>
      </c>
      <c r="BB25" s="28">
        <v>1015.9</v>
      </c>
      <c r="BC25" s="28">
        <v>0</v>
      </c>
      <c r="BD25" s="28">
        <v>2</v>
      </c>
      <c r="BE25" s="28">
        <v>0</v>
      </c>
      <c r="BF25" s="28">
        <v>0</v>
      </c>
      <c r="BG25" s="28" t="s">
        <v>16</v>
      </c>
      <c r="BH25" s="28">
        <v>13</v>
      </c>
      <c r="BI25" s="28"/>
      <c r="BJ25" s="36"/>
      <c r="BK25" s="29">
        <f t="shared" si="2"/>
        <v>32</v>
      </c>
      <c r="BL25" s="145">
        <f t="shared" si="3"/>
        <v>0</v>
      </c>
      <c r="BM25" s="145">
        <f t="shared" si="4"/>
        <v>0</v>
      </c>
      <c r="BN25" s="145">
        <f t="shared" si="5"/>
        <v>0</v>
      </c>
      <c r="BO25" s="146">
        <f t="shared" si="6"/>
        <v>0</v>
      </c>
    </row>
    <row r="26" spans="1:67" s="19" customFormat="1" x14ac:dyDescent="0.25">
      <c r="A26" s="40">
        <v>42454</v>
      </c>
      <c r="B26" s="41" t="str">
        <f t="shared" si="0"/>
        <v>16085</v>
      </c>
      <c r="C26" s="19" t="s">
        <v>26</v>
      </c>
      <c r="D26" s="19" t="s">
        <v>67</v>
      </c>
      <c r="E26" s="28">
        <v>3</v>
      </c>
      <c r="F26" s="28">
        <v>6</v>
      </c>
      <c r="G26" s="28" t="s">
        <v>32</v>
      </c>
      <c r="H26" s="42">
        <v>747</v>
      </c>
      <c r="I26" s="42">
        <f t="shared" si="1"/>
        <v>147</v>
      </c>
      <c r="J26" s="23" t="s">
        <v>16</v>
      </c>
      <c r="K26" s="20"/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D26" s="24">
        <v>0</v>
      </c>
      <c r="AE26" s="42"/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/>
      <c r="AM26" s="46"/>
      <c r="AN26" s="46"/>
      <c r="AO26" s="46"/>
      <c r="AQ26" s="42"/>
      <c r="AT26" s="47"/>
      <c r="AU26" s="28"/>
      <c r="AV26" s="47"/>
      <c r="AW26" s="47"/>
      <c r="AX26" s="48">
        <v>0</v>
      </c>
      <c r="AY26" s="42">
        <v>53.3</v>
      </c>
      <c r="AZ26" s="28">
        <v>60.9</v>
      </c>
      <c r="BA26" s="28">
        <v>1015.6</v>
      </c>
      <c r="BB26" s="28">
        <v>1015.9</v>
      </c>
      <c r="BC26" s="28">
        <v>0</v>
      </c>
      <c r="BD26" s="28">
        <v>2</v>
      </c>
      <c r="BE26" s="28">
        <v>1.5</v>
      </c>
      <c r="BF26" s="28">
        <v>0</v>
      </c>
      <c r="BG26" s="28" t="s">
        <v>16</v>
      </c>
      <c r="BH26" s="28">
        <v>13</v>
      </c>
      <c r="BI26" s="28"/>
      <c r="BJ26" s="36"/>
      <c r="BK26" s="29">
        <f t="shared" si="2"/>
        <v>32</v>
      </c>
      <c r="BL26" s="145">
        <f t="shared" si="3"/>
        <v>0</v>
      </c>
      <c r="BM26" s="145">
        <f t="shared" si="4"/>
        <v>0</v>
      </c>
      <c r="BN26" s="145">
        <f t="shared" si="5"/>
        <v>0</v>
      </c>
      <c r="BO26" s="146">
        <f t="shared" si="6"/>
        <v>0</v>
      </c>
    </row>
    <row r="27" spans="1:67" s="19" customFormat="1" x14ac:dyDescent="0.25">
      <c r="A27" s="40">
        <v>42454</v>
      </c>
      <c r="B27" s="41" t="str">
        <f t="shared" si="0"/>
        <v>16085</v>
      </c>
      <c r="C27" s="19" t="s">
        <v>26</v>
      </c>
      <c r="D27" s="19" t="s">
        <v>67</v>
      </c>
      <c r="E27" s="28">
        <v>3</v>
      </c>
      <c r="F27" s="28">
        <v>7</v>
      </c>
      <c r="G27" s="28" t="s">
        <v>32</v>
      </c>
      <c r="H27" s="42">
        <v>733</v>
      </c>
      <c r="I27" s="42">
        <f t="shared" si="1"/>
        <v>133</v>
      </c>
      <c r="J27" s="23" t="s">
        <v>16</v>
      </c>
      <c r="K27" s="20"/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D27" s="24">
        <v>0</v>
      </c>
      <c r="AE27" s="42"/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/>
      <c r="AM27" s="46"/>
      <c r="AN27" s="46"/>
      <c r="AO27" s="46"/>
      <c r="AQ27" s="42"/>
      <c r="AT27" s="47"/>
      <c r="AU27" s="28"/>
      <c r="AV27" s="47"/>
      <c r="AW27" s="47"/>
      <c r="AX27" s="48">
        <v>0</v>
      </c>
      <c r="AY27" s="42">
        <v>53.3</v>
      </c>
      <c r="AZ27" s="28">
        <v>60.9</v>
      </c>
      <c r="BA27" s="28">
        <v>1015.6</v>
      </c>
      <c r="BB27" s="28">
        <v>1015.9</v>
      </c>
      <c r="BC27" s="22">
        <v>0</v>
      </c>
      <c r="BD27" s="28">
        <v>1</v>
      </c>
      <c r="BE27" s="28">
        <v>2.9</v>
      </c>
      <c r="BF27" s="28">
        <v>0</v>
      </c>
      <c r="BG27" s="28" t="s">
        <v>16</v>
      </c>
      <c r="BH27" s="28">
        <v>13</v>
      </c>
      <c r="BI27" s="28"/>
      <c r="BJ27" s="36"/>
      <c r="BK27" s="29">
        <f t="shared" si="2"/>
        <v>32</v>
      </c>
      <c r="BL27" s="145">
        <f t="shared" si="3"/>
        <v>0</v>
      </c>
      <c r="BM27" s="145">
        <f t="shared" si="4"/>
        <v>0</v>
      </c>
      <c r="BN27" s="145">
        <f t="shared" si="5"/>
        <v>0</v>
      </c>
      <c r="BO27" s="146">
        <f t="shared" si="6"/>
        <v>0</v>
      </c>
    </row>
    <row r="28" spans="1:67" s="19" customFormat="1" x14ac:dyDescent="0.25">
      <c r="A28" s="40">
        <v>42454</v>
      </c>
      <c r="B28" s="41" t="str">
        <f t="shared" si="0"/>
        <v>16085</v>
      </c>
      <c r="C28" s="19" t="s">
        <v>26</v>
      </c>
      <c r="D28" s="19" t="s">
        <v>67</v>
      </c>
      <c r="E28" s="28">
        <v>3</v>
      </c>
      <c r="F28" s="28">
        <v>8</v>
      </c>
      <c r="G28" s="28" t="s">
        <v>32</v>
      </c>
      <c r="H28" s="42">
        <v>720</v>
      </c>
      <c r="I28" s="42">
        <f t="shared" si="1"/>
        <v>120</v>
      </c>
      <c r="J28" s="23" t="s">
        <v>16</v>
      </c>
      <c r="K28" s="20"/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D28" s="24">
        <v>0</v>
      </c>
      <c r="AE28" s="42"/>
      <c r="AF28" s="28">
        <v>0</v>
      </c>
      <c r="AG28" s="28">
        <v>0</v>
      </c>
      <c r="AH28" s="28">
        <v>1</v>
      </c>
      <c r="AI28" s="28">
        <v>0</v>
      </c>
      <c r="AJ28" s="28">
        <v>0</v>
      </c>
      <c r="AK28" s="28">
        <v>0</v>
      </c>
      <c r="AL28" s="28"/>
      <c r="AM28" s="46"/>
      <c r="AN28" s="46"/>
      <c r="AO28" s="46"/>
      <c r="AP28" s="19" t="s">
        <v>29</v>
      </c>
      <c r="AQ28" s="42" t="s">
        <v>42</v>
      </c>
      <c r="AR28" s="19">
        <v>130</v>
      </c>
      <c r="AT28" s="47"/>
      <c r="AU28" s="28"/>
      <c r="AV28" s="47"/>
      <c r="AW28" s="47"/>
      <c r="AX28" s="48">
        <v>1</v>
      </c>
      <c r="AY28" s="42">
        <v>53.3</v>
      </c>
      <c r="AZ28" s="28">
        <v>60.9</v>
      </c>
      <c r="BA28" s="28">
        <v>1015.6</v>
      </c>
      <c r="BB28" s="28">
        <v>1015.9</v>
      </c>
      <c r="BC28" s="28">
        <v>0</v>
      </c>
      <c r="BD28" s="28">
        <v>1</v>
      </c>
      <c r="BE28" s="28">
        <v>1.6</v>
      </c>
      <c r="BF28" s="28">
        <v>0</v>
      </c>
      <c r="BG28" s="28" t="s">
        <v>16</v>
      </c>
      <c r="BH28" s="28">
        <v>13</v>
      </c>
      <c r="BI28" s="28"/>
      <c r="BJ28" s="36"/>
      <c r="BK28" s="29">
        <f t="shared" si="2"/>
        <v>32</v>
      </c>
      <c r="BL28" s="145">
        <f t="shared" si="3"/>
        <v>0</v>
      </c>
      <c r="BM28" s="145">
        <f t="shared" si="4"/>
        <v>0</v>
      </c>
      <c r="BN28" s="145">
        <f t="shared" si="5"/>
        <v>0</v>
      </c>
      <c r="BO28" s="146">
        <f t="shared" si="6"/>
        <v>0</v>
      </c>
    </row>
    <row r="29" spans="1:67" s="19" customFormat="1" x14ac:dyDescent="0.25">
      <c r="A29" s="40">
        <v>42454</v>
      </c>
      <c r="B29" s="41" t="str">
        <f t="shared" si="0"/>
        <v>16085</v>
      </c>
      <c r="C29" s="19" t="s">
        <v>26</v>
      </c>
      <c r="D29" s="19" t="s">
        <v>67</v>
      </c>
      <c r="E29" s="28">
        <v>3</v>
      </c>
      <c r="F29" s="28">
        <v>9</v>
      </c>
      <c r="G29" s="28" t="s">
        <v>32</v>
      </c>
      <c r="H29" s="42">
        <v>709</v>
      </c>
      <c r="I29" s="42">
        <f t="shared" si="1"/>
        <v>109</v>
      </c>
      <c r="J29" s="23" t="s">
        <v>16</v>
      </c>
      <c r="K29" s="20"/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D29" s="24">
        <v>0</v>
      </c>
      <c r="AE29" s="42"/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/>
      <c r="AM29" s="46"/>
      <c r="AN29" s="46"/>
      <c r="AO29" s="46"/>
      <c r="AQ29" s="42"/>
      <c r="AT29" s="47"/>
      <c r="AU29" s="28"/>
      <c r="AV29" s="47"/>
      <c r="AW29" s="47"/>
      <c r="AX29" s="48">
        <v>0</v>
      </c>
      <c r="AY29" s="42">
        <v>53.3</v>
      </c>
      <c r="AZ29" s="28">
        <v>60.9</v>
      </c>
      <c r="BA29" s="28">
        <v>1015.6</v>
      </c>
      <c r="BB29" s="28">
        <v>1015.9</v>
      </c>
      <c r="BC29" s="28">
        <v>0</v>
      </c>
      <c r="BD29" s="28">
        <v>2</v>
      </c>
      <c r="BE29" s="28">
        <v>5.0999999999999996</v>
      </c>
      <c r="BF29" s="28">
        <v>0</v>
      </c>
      <c r="BG29" s="28" t="s">
        <v>16</v>
      </c>
      <c r="BH29" s="28">
        <v>13</v>
      </c>
      <c r="BI29" s="28"/>
      <c r="BJ29" s="36"/>
      <c r="BK29" s="29">
        <f t="shared" si="2"/>
        <v>32</v>
      </c>
      <c r="BL29" s="145">
        <f t="shared" si="3"/>
        <v>0</v>
      </c>
      <c r="BM29" s="145">
        <f t="shared" si="4"/>
        <v>0</v>
      </c>
      <c r="BN29" s="145">
        <f t="shared" si="5"/>
        <v>0</v>
      </c>
      <c r="BO29" s="146">
        <f t="shared" si="6"/>
        <v>0</v>
      </c>
    </row>
    <row r="30" spans="1:67" s="69" customFormat="1" x14ac:dyDescent="0.25">
      <c r="A30" s="67">
        <v>42454</v>
      </c>
      <c r="B30" s="68" t="str">
        <f t="shared" si="0"/>
        <v>16085</v>
      </c>
      <c r="C30" s="69" t="s">
        <v>26</v>
      </c>
      <c r="D30" s="69" t="s">
        <v>67</v>
      </c>
      <c r="E30" s="71">
        <v>3</v>
      </c>
      <c r="F30" s="71">
        <v>10</v>
      </c>
      <c r="G30" s="71" t="s">
        <v>32</v>
      </c>
      <c r="H30" s="21">
        <v>656</v>
      </c>
      <c r="I30" s="21">
        <f t="shared" si="1"/>
        <v>56</v>
      </c>
      <c r="J30" s="76" t="s">
        <v>16</v>
      </c>
      <c r="K30" s="21"/>
      <c r="L30" s="71">
        <v>0</v>
      </c>
      <c r="M30" s="71">
        <v>1</v>
      </c>
      <c r="N30" s="71">
        <v>0</v>
      </c>
      <c r="O30" s="71">
        <v>0</v>
      </c>
      <c r="P30" s="71">
        <v>0</v>
      </c>
      <c r="Q30" s="71">
        <v>0</v>
      </c>
      <c r="R30" s="92" t="s">
        <v>76</v>
      </c>
      <c r="S30" s="71"/>
      <c r="T30" s="71"/>
      <c r="U30" s="71"/>
      <c r="V30" s="71" t="s">
        <v>19</v>
      </c>
      <c r="W30" s="71" t="s">
        <v>29</v>
      </c>
      <c r="X30" s="71">
        <v>245</v>
      </c>
      <c r="Y30" s="71"/>
      <c r="Z30" s="71" t="s">
        <v>68</v>
      </c>
      <c r="AA30" s="71" t="s">
        <v>29</v>
      </c>
      <c r="AB30" s="71" t="s">
        <v>79</v>
      </c>
      <c r="AD30" s="72">
        <v>1</v>
      </c>
      <c r="AE30" s="21"/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/>
      <c r="AQ30" s="21"/>
      <c r="AT30" s="77"/>
      <c r="AU30" s="71"/>
      <c r="AV30" s="77"/>
      <c r="AW30" s="77"/>
      <c r="AX30" s="78">
        <v>0</v>
      </c>
      <c r="AY30" s="21">
        <v>53.3</v>
      </c>
      <c r="AZ30" s="71">
        <v>60.9</v>
      </c>
      <c r="BA30" s="71">
        <v>1015.6</v>
      </c>
      <c r="BB30" s="71">
        <v>1015.9</v>
      </c>
      <c r="BC30" s="71">
        <v>0</v>
      </c>
      <c r="BD30" s="71">
        <v>2</v>
      </c>
      <c r="BE30" s="71">
        <v>2.6</v>
      </c>
      <c r="BF30" s="71">
        <v>0</v>
      </c>
      <c r="BG30" s="71" t="s">
        <v>16</v>
      </c>
      <c r="BH30" s="71">
        <v>13</v>
      </c>
      <c r="BI30" s="71"/>
      <c r="BJ30" s="79"/>
      <c r="BK30" s="80">
        <f t="shared" si="2"/>
        <v>32</v>
      </c>
      <c r="BL30" s="147">
        <f t="shared" si="3"/>
        <v>0</v>
      </c>
      <c r="BM30" s="147">
        <f t="shared" si="4"/>
        <v>0</v>
      </c>
      <c r="BN30" s="147">
        <f t="shared" si="5"/>
        <v>0</v>
      </c>
      <c r="BO30" s="148">
        <f t="shared" si="6"/>
        <v>1</v>
      </c>
    </row>
    <row r="31" spans="1:67" s="19" customFormat="1" x14ac:dyDescent="0.25">
      <c r="A31" s="40">
        <v>42454</v>
      </c>
      <c r="B31" s="41" t="str">
        <f t="shared" si="0"/>
        <v>16085</v>
      </c>
      <c r="C31" s="19" t="s">
        <v>26</v>
      </c>
      <c r="D31" s="19" t="s">
        <v>75</v>
      </c>
      <c r="E31" s="28">
        <v>4</v>
      </c>
      <c r="F31" s="28">
        <v>1</v>
      </c>
      <c r="G31" s="28" t="s">
        <v>32</v>
      </c>
      <c r="H31" s="42">
        <v>758</v>
      </c>
      <c r="I31" s="42">
        <f t="shared" si="1"/>
        <v>158</v>
      </c>
      <c r="J31" s="23" t="s">
        <v>16</v>
      </c>
      <c r="K31" s="20"/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/>
      <c r="AD31" s="56">
        <v>0</v>
      </c>
      <c r="AE31" s="42"/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/>
      <c r="AM31" s="46"/>
      <c r="AN31" s="46"/>
      <c r="AO31" s="46"/>
      <c r="AQ31" s="42"/>
      <c r="AT31" s="47"/>
      <c r="AU31" s="28"/>
      <c r="AV31" s="47"/>
      <c r="AW31" s="47"/>
      <c r="AX31" s="48">
        <v>0</v>
      </c>
      <c r="AY31" s="42">
        <v>45.6</v>
      </c>
      <c r="AZ31" s="28">
        <v>54.3</v>
      </c>
      <c r="BA31" s="28">
        <v>1015.8</v>
      </c>
      <c r="BB31" s="28">
        <v>1016</v>
      </c>
      <c r="BC31" s="28">
        <v>0</v>
      </c>
      <c r="BD31" s="28">
        <v>3</v>
      </c>
      <c r="BE31" s="28">
        <v>2.4</v>
      </c>
      <c r="BF31" s="28">
        <v>0</v>
      </c>
      <c r="BG31" s="28" t="s">
        <v>16</v>
      </c>
      <c r="BH31" s="28">
        <v>13</v>
      </c>
      <c r="BI31" s="28"/>
      <c r="BJ31" s="36"/>
      <c r="BK31" s="29">
        <f t="shared" si="2"/>
        <v>32</v>
      </c>
      <c r="BL31" s="145">
        <f t="shared" si="3"/>
        <v>0</v>
      </c>
      <c r="BM31" s="145">
        <f t="shared" si="4"/>
        <v>0</v>
      </c>
      <c r="BN31" s="145">
        <f t="shared" si="5"/>
        <v>0</v>
      </c>
      <c r="BO31" s="146">
        <f t="shared" si="6"/>
        <v>0</v>
      </c>
    </row>
    <row r="32" spans="1:67" s="19" customFormat="1" x14ac:dyDescent="0.25">
      <c r="A32" s="57">
        <v>42454</v>
      </c>
      <c r="B32" s="41" t="str">
        <f t="shared" si="0"/>
        <v>16085</v>
      </c>
      <c r="C32" s="19" t="s">
        <v>26</v>
      </c>
      <c r="D32" s="19" t="s">
        <v>75</v>
      </c>
      <c r="E32" s="28">
        <v>4</v>
      </c>
      <c r="F32" s="28">
        <v>2</v>
      </c>
      <c r="G32" s="28" t="s">
        <v>32</v>
      </c>
      <c r="H32" s="28">
        <v>750</v>
      </c>
      <c r="I32" s="42">
        <f t="shared" si="1"/>
        <v>150</v>
      </c>
      <c r="J32" s="23" t="s">
        <v>16</v>
      </c>
      <c r="K32" s="20"/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D32" s="24">
        <v>0</v>
      </c>
      <c r="AE32" s="42"/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/>
      <c r="AM32" s="46"/>
      <c r="AN32" s="46"/>
      <c r="AO32" s="46"/>
      <c r="AQ32" s="42"/>
      <c r="AT32" s="47"/>
      <c r="AU32" s="28"/>
      <c r="AV32" s="47"/>
      <c r="AW32" s="47"/>
      <c r="AX32" s="48">
        <v>0</v>
      </c>
      <c r="AY32" s="42">
        <v>45.6</v>
      </c>
      <c r="AZ32" s="28">
        <v>54.3</v>
      </c>
      <c r="BA32" s="28">
        <v>1015.8</v>
      </c>
      <c r="BB32" s="28">
        <v>1016</v>
      </c>
      <c r="BC32" s="28">
        <v>0</v>
      </c>
      <c r="BD32" s="28">
        <v>3</v>
      </c>
      <c r="BE32" s="28">
        <v>0</v>
      </c>
      <c r="BF32" s="28">
        <v>0</v>
      </c>
      <c r="BG32" s="28" t="s">
        <v>16</v>
      </c>
      <c r="BH32" s="28">
        <v>13</v>
      </c>
      <c r="BI32" s="28"/>
      <c r="BJ32" s="36"/>
      <c r="BK32" s="29">
        <f t="shared" si="2"/>
        <v>32</v>
      </c>
      <c r="BL32" s="145">
        <f t="shared" si="3"/>
        <v>0</v>
      </c>
      <c r="BM32" s="145">
        <f t="shared" si="4"/>
        <v>0</v>
      </c>
      <c r="BN32" s="145">
        <f t="shared" si="5"/>
        <v>0</v>
      </c>
      <c r="BO32" s="146">
        <f t="shared" si="6"/>
        <v>0</v>
      </c>
    </row>
    <row r="33" spans="1:67" s="19" customFormat="1" x14ac:dyDescent="0.25">
      <c r="A33" s="57">
        <v>42454</v>
      </c>
      <c r="B33" s="41" t="str">
        <f t="shared" si="0"/>
        <v>16085</v>
      </c>
      <c r="C33" s="19" t="s">
        <v>26</v>
      </c>
      <c r="D33" s="19" t="s">
        <v>75</v>
      </c>
      <c r="E33" s="28">
        <v>4</v>
      </c>
      <c r="F33" s="28">
        <v>3</v>
      </c>
      <c r="G33" s="28" t="s">
        <v>32</v>
      </c>
      <c r="H33" s="28">
        <v>742</v>
      </c>
      <c r="I33" s="42">
        <f t="shared" si="1"/>
        <v>142</v>
      </c>
      <c r="J33" s="23" t="s">
        <v>16</v>
      </c>
      <c r="K33" s="20"/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D33" s="24">
        <v>0</v>
      </c>
      <c r="AE33" s="42"/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/>
      <c r="AM33" s="46"/>
      <c r="AN33" s="46"/>
      <c r="AO33" s="46"/>
      <c r="AQ33" s="42"/>
      <c r="AT33" s="47"/>
      <c r="AU33" s="28"/>
      <c r="AV33" s="47"/>
      <c r="AW33" s="47"/>
      <c r="AX33" s="48">
        <v>0</v>
      </c>
      <c r="AY33" s="42">
        <v>45.6</v>
      </c>
      <c r="AZ33" s="28">
        <v>54.3</v>
      </c>
      <c r="BA33" s="28">
        <v>1015.8</v>
      </c>
      <c r="BB33" s="28">
        <v>1016</v>
      </c>
      <c r="BC33" s="28">
        <v>0</v>
      </c>
      <c r="BD33" s="28">
        <v>2</v>
      </c>
      <c r="BE33" s="28">
        <v>2.6</v>
      </c>
      <c r="BF33" s="28">
        <v>0</v>
      </c>
      <c r="BG33" s="28" t="s">
        <v>16</v>
      </c>
      <c r="BH33" s="28">
        <v>13</v>
      </c>
      <c r="BI33" s="28"/>
      <c r="BJ33" s="36"/>
      <c r="BK33" s="29">
        <f t="shared" si="2"/>
        <v>32</v>
      </c>
      <c r="BL33" s="145">
        <f t="shared" si="3"/>
        <v>0</v>
      </c>
      <c r="BM33" s="145">
        <f t="shared" si="4"/>
        <v>0</v>
      </c>
      <c r="BN33" s="145">
        <f t="shared" si="5"/>
        <v>0</v>
      </c>
      <c r="BO33" s="146">
        <f t="shared" si="6"/>
        <v>0</v>
      </c>
    </row>
    <row r="34" spans="1:67" s="19" customFormat="1" x14ac:dyDescent="0.25">
      <c r="A34" s="57">
        <v>42454</v>
      </c>
      <c r="B34" s="41" t="str">
        <f t="shared" si="0"/>
        <v>16085</v>
      </c>
      <c r="C34" s="19" t="s">
        <v>26</v>
      </c>
      <c r="D34" s="19" t="s">
        <v>75</v>
      </c>
      <c r="E34" s="28">
        <v>4</v>
      </c>
      <c r="F34" s="28">
        <v>4</v>
      </c>
      <c r="G34" s="28" t="s">
        <v>32</v>
      </c>
      <c r="H34" s="28">
        <v>732</v>
      </c>
      <c r="I34" s="42">
        <f t="shared" si="1"/>
        <v>132</v>
      </c>
      <c r="J34" s="23" t="s">
        <v>16</v>
      </c>
      <c r="K34" s="20"/>
      <c r="L34" s="28">
        <v>0</v>
      </c>
      <c r="M34" s="28">
        <v>1</v>
      </c>
      <c r="N34" s="28">
        <v>1</v>
      </c>
      <c r="O34" s="28">
        <v>1</v>
      </c>
      <c r="P34" s="28">
        <v>1</v>
      </c>
      <c r="Q34" s="28">
        <v>1</v>
      </c>
      <c r="R34" s="28"/>
      <c r="S34" s="28"/>
      <c r="T34" s="28" t="s">
        <v>49</v>
      </c>
      <c r="U34" s="28"/>
      <c r="V34" s="28" t="s">
        <v>29</v>
      </c>
      <c r="W34" s="28" t="s">
        <v>42</v>
      </c>
      <c r="X34" s="28">
        <v>42</v>
      </c>
      <c r="Y34" s="28"/>
      <c r="Z34" s="28"/>
      <c r="AA34" s="28"/>
      <c r="AB34" s="28"/>
      <c r="AD34" s="24">
        <v>1</v>
      </c>
      <c r="AE34" s="42"/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/>
      <c r="AM34" s="46"/>
      <c r="AN34" s="46"/>
      <c r="AO34" s="46"/>
      <c r="AQ34" s="42"/>
      <c r="AT34" s="47"/>
      <c r="AU34" s="28"/>
      <c r="AV34" s="47"/>
      <c r="AW34" s="47"/>
      <c r="AX34" s="48">
        <v>0</v>
      </c>
      <c r="AY34" s="42">
        <v>45.6</v>
      </c>
      <c r="AZ34" s="28">
        <v>54.3</v>
      </c>
      <c r="BA34" s="28">
        <v>1015.8</v>
      </c>
      <c r="BB34" s="28">
        <v>1016</v>
      </c>
      <c r="BC34" s="28">
        <v>0</v>
      </c>
      <c r="BD34" s="28">
        <v>2</v>
      </c>
      <c r="BE34" s="28">
        <v>2.7</v>
      </c>
      <c r="BF34" s="28">
        <v>0</v>
      </c>
      <c r="BG34" s="28" t="s">
        <v>16</v>
      </c>
      <c r="BH34" s="28">
        <v>13</v>
      </c>
      <c r="BI34" s="28"/>
      <c r="BJ34" s="36"/>
      <c r="BK34" s="29">
        <f t="shared" si="2"/>
        <v>32</v>
      </c>
      <c r="BL34" s="145">
        <f t="shared" si="3"/>
        <v>0</v>
      </c>
      <c r="BM34" s="145">
        <f t="shared" si="4"/>
        <v>0</v>
      </c>
      <c r="BN34" s="145">
        <f t="shared" si="5"/>
        <v>0</v>
      </c>
      <c r="BO34" s="146">
        <f t="shared" si="6"/>
        <v>0</v>
      </c>
    </row>
    <row r="35" spans="1:67" s="19" customFormat="1" x14ac:dyDescent="0.25">
      <c r="A35" s="57">
        <v>42454</v>
      </c>
      <c r="B35" s="41" t="str">
        <f t="shared" si="0"/>
        <v>16085</v>
      </c>
      <c r="C35" s="19" t="s">
        <v>26</v>
      </c>
      <c r="D35" s="19" t="s">
        <v>75</v>
      </c>
      <c r="E35" s="28">
        <v>4</v>
      </c>
      <c r="F35" s="28">
        <v>6</v>
      </c>
      <c r="G35" s="28" t="s">
        <v>32</v>
      </c>
      <c r="H35" s="28">
        <v>721</v>
      </c>
      <c r="I35" s="42">
        <f t="shared" si="1"/>
        <v>121</v>
      </c>
      <c r="J35" s="23" t="s">
        <v>16</v>
      </c>
      <c r="K35" s="20"/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/>
      <c r="S35" s="28"/>
      <c r="Y35" s="28"/>
      <c r="Z35" s="28"/>
      <c r="AA35" s="28"/>
      <c r="AB35" s="28"/>
      <c r="AD35" s="24">
        <v>0</v>
      </c>
      <c r="AE35" s="42"/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/>
      <c r="AM35" s="22">
        <v>1</v>
      </c>
      <c r="AN35" s="46"/>
      <c r="AO35" s="46"/>
      <c r="AP35" s="47" t="s">
        <v>30</v>
      </c>
      <c r="AQ35" s="42" t="s">
        <v>19</v>
      </c>
      <c r="AR35" s="28">
        <v>95</v>
      </c>
      <c r="AT35" s="47"/>
      <c r="AU35" s="28"/>
      <c r="AV35" s="47"/>
      <c r="AW35" s="47"/>
      <c r="AX35" s="48">
        <v>1</v>
      </c>
      <c r="AY35" s="42">
        <v>45.6</v>
      </c>
      <c r="AZ35" s="28">
        <v>54.3</v>
      </c>
      <c r="BA35" s="28">
        <v>1015.8</v>
      </c>
      <c r="BB35" s="28">
        <v>1016</v>
      </c>
      <c r="BC35" s="28">
        <v>0</v>
      </c>
      <c r="BD35" s="28">
        <v>2</v>
      </c>
      <c r="BE35" s="28">
        <v>1.1000000000000001</v>
      </c>
      <c r="BF35" s="28">
        <v>0</v>
      </c>
      <c r="BG35" s="28" t="s">
        <v>16</v>
      </c>
      <c r="BH35" s="28">
        <v>13</v>
      </c>
      <c r="BI35" s="28"/>
      <c r="BJ35" s="36"/>
      <c r="BK35" s="29">
        <f t="shared" si="2"/>
        <v>32</v>
      </c>
      <c r="BL35" s="145">
        <f t="shared" si="3"/>
        <v>0</v>
      </c>
      <c r="BM35" s="145">
        <f t="shared" si="4"/>
        <v>0</v>
      </c>
      <c r="BN35" s="145">
        <f t="shared" si="5"/>
        <v>0</v>
      </c>
      <c r="BO35" s="146">
        <f t="shared" si="6"/>
        <v>0</v>
      </c>
    </row>
    <row r="36" spans="1:67" s="19" customFormat="1" x14ac:dyDescent="0.25">
      <c r="A36" s="57">
        <v>42454</v>
      </c>
      <c r="B36" s="41" t="str">
        <f t="shared" si="0"/>
        <v>16085</v>
      </c>
      <c r="C36" s="19" t="s">
        <v>26</v>
      </c>
      <c r="D36" s="19" t="s">
        <v>75</v>
      </c>
      <c r="E36" s="28">
        <v>4</v>
      </c>
      <c r="F36" s="28">
        <v>7</v>
      </c>
      <c r="G36" s="28" t="s">
        <v>32</v>
      </c>
      <c r="H36" s="42">
        <v>711</v>
      </c>
      <c r="I36" s="42">
        <f t="shared" si="1"/>
        <v>111</v>
      </c>
      <c r="J36" s="23" t="s">
        <v>16</v>
      </c>
      <c r="K36" s="20"/>
      <c r="L36" s="28">
        <v>0</v>
      </c>
      <c r="M36" s="28">
        <v>0</v>
      </c>
      <c r="N36" s="28">
        <v>1</v>
      </c>
      <c r="O36" s="28">
        <v>1</v>
      </c>
      <c r="P36" s="28">
        <v>0</v>
      </c>
      <c r="Q36" s="28">
        <v>0</v>
      </c>
      <c r="R36" s="28"/>
      <c r="S36" s="28"/>
      <c r="T36" s="28" t="s">
        <v>49</v>
      </c>
      <c r="U36" s="28"/>
      <c r="V36" s="28" t="s">
        <v>29</v>
      </c>
      <c r="W36" s="28" t="s">
        <v>42</v>
      </c>
      <c r="X36" s="28">
        <v>245</v>
      </c>
      <c r="Y36" s="28"/>
      <c r="Z36" s="28"/>
      <c r="AA36" s="28"/>
      <c r="AB36" s="28"/>
      <c r="AD36" s="24">
        <v>1</v>
      </c>
      <c r="AE36" s="42"/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/>
      <c r="AT36" s="47"/>
      <c r="AU36" s="28"/>
      <c r="AV36" s="47"/>
      <c r="AW36" s="47"/>
      <c r="AX36" s="48">
        <v>0</v>
      </c>
      <c r="AY36" s="42">
        <v>45.6</v>
      </c>
      <c r="AZ36" s="28">
        <v>54.3</v>
      </c>
      <c r="BA36" s="28">
        <v>1015.8</v>
      </c>
      <c r="BB36" s="28">
        <v>1016</v>
      </c>
      <c r="BC36" s="28">
        <v>0</v>
      </c>
      <c r="BD36" s="28">
        <v>1</v>
      </c>
      <c r="BE36" s="28">
        <v>3.8</v>
      </c>
      <c r="BF36" s="28">
        <v>0</v>
      </c>
      <c r="BG36" s="28" t="s">
        <v>16</v>
      </c>
      <c r="BH36" s="28">
        <v>13</v>
      </c>
      <c r="BI36" s="28"/>
      <c r="BJ36" s="36"/>
      <c r="BK36" s="29">
        <f t="shared" si="2"/>
        <v>32</v>
      </c>
      <c r="BL36" s="145">
        <f t="shared" si="3"/>
        <v>0</v>
      </c>
      <c r="BM36" s="145">
        <f t="shared" si="4"/>
        <v>0</v>
      </c>
      <c r="BN36" s="145">
        <f t="shared" si="5"/>
        <v>0</v>
      </c>
      <c r="BO36" s="146">
        <f t="shared" si="6"/>
        <v>1</v>
      </c>
    </row>
    <row r="37" spans="1:67" s="69" customFormat="1" x14ac:dyDescent="0.25">
      <c r="A37" s="67">
        <v>42454</v>
      </c>
      <c r="B37" s="68" t="str">
        <f t="shared" ref="B37:B68" si="7">RIGHT(YEAR(A37),2)&amp;TEXT(A37-DATE(YEAR(A37),1,0),"000")</f>
        <v>16085</v>
      </c>
      <c r="C37" s="69" t="s">
        <v>26</v>
      </c>
      <c r="D37" s="69" t="s">
        <v>75</v>
      </c>
      <c r="E37" s="71">
        <v>4</v>
      </c>
      <c r="F37" s="71">
        <v>8</v>
      </c>
      <c r="G37" s="71" t="s">
        <v>32</v>
      </c>
      <c r="H37" s="21">
        <v>657</v>
      </c>
      <c r="I37" s="21">
        <f t="shared" ref="I37:I68" si="8">H37-600</f>
        <v>57</v>
      </c>
      <c r="J37" s="76" t="s">
        <v>16</v>
      </c>
      <c r="K37" s="21"/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/>
      <c r="S37" s="71">
        <v>1</v>
      </c>
      <c r="T37" s="71" t="s">
        <v>49</v>
      </c>
      <c r="U37" s="71"/>
      <c r="V37" s="71" t="s">
        <v>29</v>
      </c>
      <c r="W37" s="71" t="s">
        <v>42</v>
      </c>
      <c r="X37" s="71">
        <v>245</v>
      </c>
      <c r="Y37" s="71"/>
      <c r="Z37" s="71"/>
      <c r="AA37" s="71"/>
      <c r="AB37" s="71"/>
      <c r="AD37" s="72">
        <v>0</v>
      </c>
      <c r="AE37" s="21"/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/>
      <c r="AP37" s="77"/>
      <c r="AQ37" s="21"/>
      <c r="AR37" s="71"/>
      <c r="AT37" s="77"/>
      <c r="AU37" s="71"/>
      <c r="AV37" s="77"/>
      <c r="AW37" s="77"/>
      <c r="AX37" s="78">
        <v>0</v>
      </c>
      <c r="AY37" s="84">
        <v>45.6</v>
      </c>
      <c r="AZ37" s="71">
        <v>54.3</v>
      </c>
      <c r="BA37" s="71">
        <v>1015.8</v>
      </c>
      <c r="BB37" s="71">
        <v>1016</v>
      </c>
      <c r="BC37" s="71">
        <v>0</v>
      </c>
      <c r="BD37" s="71">
        <v>1</v>
      </c>
      <c r="BE37" s="71">
        <v>1.6</v>
      </c>
      <c r="BF37" s="71">
        <v>0</v>
      </c>
      <c r="BG37" s="71" t="s">
        <v>16</v>
      </c>
      <c r="BH37" s="71">
        <v>13</v>
      </c>
      <c r="BI37" s="71"/>
      <c r="BJ37" s="79"/>
      <c r="BK37" s="80">
        <f t="shared" ref="BK37:BK68" si="9">CONVERT(BJ37,"C","F")</f>
        <v>32</v>
      </c>
      <c r="BL37" s="147">
        <f t="shared" si="3"/>
        <v>0</v>
      </c>
      <c r="BM37" s="147">
        <f t="shared" si="4"/>
        <v>0</v>
      </c>
      <c r="BN37" s="147">
        <f t="shared" si="5"/>
        <v>0</v>
      </c>
      <c r="BO37" s="148">
        <f t="shared" si="6"/>
        <v>0</v>
      </c>
    </row>
    <row r="38" spans="1:67" s="135" customFormat="1" x14ac:dyDescent="0.25">
      <c r="A38" s="133">
        <v>42455</v>
      </c>
      <c r="B38" s="134" t="str">
        <f t="shared" si="7"/>
        <v>16086</v>
      </c>
      <c r="C38" s="135" t="s">
        <v>26</v>
      </c>
      <c r="D38" s="136" t="s">
        <v>74</v>
      </c>
      <c r="E38" s="137">
        <v>6</v>
      </c>
      <c r="F38" s="137">
        <v>1</v>
      </c>
      <c r="G38" s="137" t="s">
        <v>32</v>
      </c>
      <c r="H38" s="138">
        <v>656</v>
      </c>
      <c r="I38" s="139">
        <f t="shared" si="8"/>
        <v>56</v>
      </c>
      <c r="J38" s="140" t="s">
        <v>54</v>
      </c>
      <c r="K38" s="138"/>
      <c r="L38" s="137">
        <v>0</v>
      </c>
      <c r="M38" s="137">
        <v>0</v>
      </c>
      <c r="N38" s="137">
        <v>1</v>
      </c>
      <c r="O38" s="137">
        <v>0</v>
      </c>
      <c r="P38" s="137">
        <v>0</v>
      </c>
      <c r="Q38" s="137">
        <v>0</v>
      </c>
      <c r="R38" s="137"/>
      <c r="S38" s="137"/>
      <c r="T38" s="137"/>
      <c r="U38" s="137"/>
      <c r="Y38" s="137"/>
      <c r="Z38" s="137"/>
      <c r="AA38" s="137"/>
      <c r="AB38" s="137"/>
      <c r="AD38" s="149">
        <v>1</v>
      </c>
      <c r="AE38" s="139"/>
      <c r="AF38" s="137">
        <v>0</v>
      </c>
      <c r="AG38" s="137">
        <v>0</v>
      </c>
      <c r="AH38" s="137">
        <v>0</v>
      </c>
      <c r="AI38" s="137">
        <v>0</v>
      </c>
      <c r="AJ38" s="137">
        <v>0</v>
      </c>
      <c r="AK38" s="137">
        <v>0</v>
      </c>
      <c r="AL38" s="137"/>
      <c r="AM38" s="136"/>
      <c r="AN38" s="136"/>
      <c r="AO38" s="136"/>
      <c r="AQ38" s="139"/>
      <c r="AT38" s="141"/>
      <c r="AU38" s="137"/>
      <c r="AV38" s="141"/>
      <c r="AW38" s="141"/>
      <c r="AX38" s="142">
        <v>0</v>
      </c>
      <c r="AY38" s="139">
        <v>62.2</v>
      </c>
      <c r="AZ38" s="137">
        <v>61.9</v>
      </c>
      <c r="BA38" s="137">
        <v>1012.1</v>
      </c>
      <c r="BB38" s="137">
        <v>1012.9</v>
      </c>
      <c r="BC38" s="137">
        <v>0</v>
      </c>
      <c r="BD38" s="137">
        <v>1</v>
      </c>
      <c r="BE38" s="137">
        <v>0</v>
      </c>
      <c r="BF38" s="137">
        <v>0</v>
      </c>
      <c r="BG38" s="137" t="s">
        <v>16</v>
      </c>
      <c r="BH38" s="137">
        <v>12</v>
      </c>
      <c r="BI38" s="137"/>
      <c r="BJ38" s="143"/>
      <c r="BK38" s="144">
        <f t="shared" si="9"/>
        <v>32</v>
      </c>
      <c r="BL38" s="145">
        <f t="shared" si="3"/>
        <v>0</v>
      </c>
      <c r="BM38" s="145">
        <f t="shared" si="4"/>
        <v>0</v>
      </c>
      <c r="BN38" s="145">
        <f t="shared" si="5"/>
        <v>0</v>
      </c>
      <c r="BO38" s="146">
        <f t="shared" si="6"/>
        <v>1</v>
      </c>
    </row>
    <row r="39" spans="1:67" s="19" customFormat="1" x14ac:dyDescent="0.25">
      <c r="A39" s="40">
        <v>42455</v>
      </c>
      <c r="B39" s="58" t="str">
        <f t="shared" si="7"/>
        <v>16086</v>
      </c>
      <c r="C39" s="19" t="s">
        <v>26</v>
      </c>
      <c r="D39" s="46" t="s">
        <v>74</v>
      </c>
      <c r="E39" s="28">
        <v>6</v>
      </c>
      <c r="F39" s="28">
        <v>2</v>
      </c>
      <c r="G39" s="28" t="s">
        <v>32</v>
      </c>
      <c r="H39" s="42">
        <v>707</v>
      </c>
      <c r="I39" s="42">
        <f t="shared" si="8"/>
        <v>107</v>
      </c>
      <c r="J39" s="23" t="s">
        <v>54</v>
      </c>
      <c r="K39" s="20"/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D39" s="24">
        <v>0</v>
      </c>
      <c r="AE39" s="42"/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46"/>
      <c r="AQ39" s="42"/>
      <c r="AT39" s="47"/>
      <c r="AU39" s="28"/>
      <c r="AV39" s="47"/>
      <c r="AW39" s="47"/>
      <c r="AX39" s="48">
        <v>0</v>
      </c>
      <c r="AY39" s="42">
        <v>62.2</v>
      </c>
      <c r="AZ39" s="28">
        <v>61.9</v>
      </c>
      <c r="BA39" s="28">
        <v>1012.1</v>
      </c>
      <c r="BB39" s="28">
        <v>1012.9</v>
      </c>
      <c r="BC39" s="28">
        <v>0</v>
      </c>
      <c r="BD39" s="28">
        <v>1</v>
      </c>
      <c r="BE39" s="28">
        <v>0</v>
      </c>
      <c r="BF39" s="28">
        <v>0</v>
      </c>
      <c r="BG39" s="28" t="s">
        <v>16</v>
      </c>
      <c r="BH39" s="28">
        <v>12</v>
      </c>
      <c r="BI39" s="28"/>
      <c r="BJ39" s="36"/>
      <c r="BK39" s="29">
        <f t="shared" si="9"/>
        <v>32</v>
      </c>
      <c r="BL39" s="145">
        <f t="shared" si="3"/>
        <v>0</v>
      </c>
      <c r="BM39" s="145">
        <f t="shared" si="4"/>
        <v>0</v>
      </c>
      <c r="BN39" s="145">
        <f t="shared" si="5"/>
        <v>0</v>
      </c>
      <c r="BO39" s="146">
        <f t="shared" si="6"/>
        <v>0</v>
      </c>
    </row>
    <row r="40" spans="1:67" s="19" customFormat="1" x14ac:dyDescent="0.25">
      <c r="A40" s="40">
        <v>42455</v>
      </c>
      <c r="B40" s="41" t="str">
        <f t="shared" si="7"/>
        <v>16086</v>
      </c>
      <c r="C40" s="19" t="s">
        <v>26</v>
      </c>
      <c r="D40" s="46" t="s">
        <v>74</v>
      </c>
      <c r="E40" s="28">
        <v>6</v>
      </c>
      <c r="F40" s="28">
        <v>3</v>
      </c>
      <c r="G40" s="28" t="s">
        <v>32</v>
      </c>
      <c r="H40" s="42">
        <v>720</v>
      </c>
      <c r="I40" s="42">
        <f t="shared" si="8"/>
        <v>120</v>
      </c>
      <c r="J40" s="23" t="s">
        <v>54</v>
      </c>
      <c r="K40" s="20"/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D40" s="24">
        <v>0</v>
      </c>
      <c r="AE40" s="42"/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/>
      <c r="AM40" s="46"/>
      <c r="AN40" s="46"/>
      <c r="AO40" s="46"/>
      <c r="AQ40" s="42"/>
      <c r="AT40" s="47"/>
      <c r="AU40" s="28"/>
      <c r="AV40" s="47"/>
      <c r="AW40" s="47"/>
      <c r="AX40" s="48">
        <v>0</v>
      </c>
      <c r="AY40" s="42">
        <v>62.2</v>
      </c>
      <c r="AZ40" s="28">
        <v>61.9</v>
      </c>
      <c r="BA40" s="28">
        <v>1012.1</v>
      </c>
      <c r="BB40" s="28">
        <v>1012.9</v>
      </c>
      <c r="BC40" s="28">
        <v>0</v>
      </c>
      <c r="BD40" s="28">
        <v>1</v>
      </c>
      <c r="BE40" s="28">
        <v>0</v>
      </c>
      <c r="BF40" s="28">
        <v>0</v>
      </c>
      <c r="BG40" s="28" t="s">
        <v>16</v>
      </c>
      <c r="BH40" s="28">
        <v>12</v>
      </c>
      <c r="BI40" s="28"/>
      <c r="BJ40" s="36"/>
      <c r="BK40" s="29">
        <f t="shared" si="9"/>
        <v>32</v>
      </c>
      <c r="BL40" s="145">
        <f t="shared" si="3"/>
        <v>0</v>
      </c>
      <c r="BM40" s="145">
        <f t="shared" si="4"/>
        <v>0</v>
      </c>
      <c r="BN40" s="145">
        <f t="shared" si="5"/>
        <v>0</v>
      </c>
      <c r="BO40" s="146">
        <f t="shared" si="6"/>
        <v>0</v>
      </c>
    </row>
    <row r="41" spans="1:67" s="19" customFormat="1" x14ac:dyDescent="0.25">
      <c r="A41" s="40">
        <v>42455</v>
      </c>
      <c r="B41" s="41" t="str">
        <f t="shared" si="7"/>
        <v>16086</v>
      </c>
      <c r="C41" s="19" t="s">
        <v>26</v>
      </c>
      <c r="D41" s="46" t="s">
        <v>74</v>
      </c>
      <c r="E41" s="28">
        <v>6</v>
      </c>
      <c r="F41" s="28">
        <v>4</v>
      </c>
      <c r="G41" s="28" t="s">
        <v>32</v>
      </c>
      <c r="H41" s="42">
        <v>731</v>
      </c>
      <c r="I41" s="42">
        <f t="shared" si="8"/>
        <v>131</v>
      </c>
      <c r="J41" s="23" t="s">
        <v>54</v>
      </c>
      <c r="K41" s="20"/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D41" s="24">
        <v>0</v>
      </c>
      <c r="AE41" s="42"/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46"/>
      <c r="AQ41" s="42"/>
      <c r="AT41" s="47"/>
      <c r="AU41" s="28"/>
      <c r="AV41" s="47"/>
      <c r="AW41" s="47"/>
      <c r="AX41" s="48">
        <v>0</v>
      </c>
      <c r="AY41" s="42">
        <v>62.2</v>
      </c>
      <c r="AZ41" s="28">
        <v>61.9</v>
      </c>
      <c r="BA41" s="28">
        <v>1012.1</v>
      </c>
      <c r="BB41" s="28">
        <v>1012.9</v>
      </c>
      <c r="BC41" s="28">
        <v>0</v>
      </c>
      <c r="BD41" s="28">
        <v>1</v>
      </c>
      <c r="BE41" s="28">
        <v>0</v>
      </c>
      <c r="BF41" s="28">
        <v>0</v>
      </c>
      <c r="BG41" s="28" t="s">
        <v>16</v>
      </c>
      <c r="BH41" s="28">
        <v>12</v>
      </c>
      <c r="BI41" s="28"/>
      <c r="BJ41" s="36"/>
      <c r="BK41" s="29">
        <f t="shared" si="9"/>
        <v>32</v>
      </c>
      <c r="BL41" s="145">
        <f t="shared" si="3"/>
        <v>0</v>
      </c>
      <c r="BM41" s="145">
        <f t="shared" si="4"/>
        <v>0</v>
      </c>
      <c r="BN41" s="145">
        <f t="shared" si="5"/>
        <v>0</v>
      </c>
      <c r="BO41" s="146">
        <f t="shared" si="6"/>
        <v>0</v>
      </c>
    </row>
    <row r="42" spans="1:67" s="19" customFormat="1" x14ac:dyDescent="0.25">
      <c r="A42" s="40">
        <v>42455</v>
      </c>
      <c r="B42" s="41" t="str">
        <f t="shared" si="7"/>
        <v>16086</v>
      </c>
      <c r="C42" s="19" t="s">
        <v>26</v>
      </c>
      <c r="D42" s="46" t="s">
        <v>74</v>
      </c>
      <c r="E42" s="28">
        <v>6</v>
      </c>
      <c r="F42" s="28">
        <v>5</v>
      </c>
      <c r="G42" s="28" t="s">
        <v>32</v>
      </c>
      <c r="H42" s="42">
        <v>742</v>
      </c>
      <c r="I42" s="42">
        <f t="shared" si="8"/>
        <v>142</v>
      </c>
      <c r="J42" s="23" t="s">
        <v>54</v>
      </c>
      <c r="K42" s="20"/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D42" s="24">
        <v>0</v>
      </c>
      <c r="AE42" s="42"/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46"/>
      <c r="AQ42" s="42"/>
      <c r="AT42" s="47"/>
      <c r="AU42" s="28"/>
      <c r="AV42" s="47"/>
      <c r="AW42" s="47"/>
      <c r="AX42" s="48">
        <v>0</v>
      </c>
      <c r="AY42" s="42">
        <v>62.2</v>
      </c>
      <c r="AZ42" s="28">
        <v>61.9</v>
      </c>
      <c r="BA42" s="28">
        <v>1012.1</v>
      </c>
      <c r="BB42" s="28">
        <v>1012.9</v>
      </c>
      <c r="BC42" s="28">
        <v>0</v>
      </c>
      <c r="BD42" s="28">
        <v>1</v>
      </c>
      <c r="BE42" s="28">
        <v>0</v>
      </c>
      <c r="BF42" s="28">
        <v>0</v>
      </c>
      <c r="BG42" s="28" t="s">
        <v>16</v>
      </c>
      <c r="BH42" s="28">
        <v>12</v>
      </c>
      <c r="BI42" s="28"/>
      <c r="BJ42" s="36"/>
      <c r="BK42" s="29">
        <f t="shared" si="9"/>
        <v>32</v>
      </c>
      <c r="BL42" s="145">
        <f t="shared" si="3"/>
        <v>0</v>
      </c>
      <c r="BM42" s="145">
        <f t="shared" si="4"/>
        <v>0</v>
      </c>
      <c r="BN42" s="145">
        <f t="shared" si="5"/>
        <v>0</v>
      </c>
      <c r="BO42" s="146">
        <f t="shared" si="6"/>
        <v>0</v>
      </c>
    </row>
    <row r="43" spans="1:67" s="19" customFormat="1" x14ac:dyDescent="0.25">
      <c r="A43" s="40">
        <v>42455</v>
      </c>
      <c r="B43" s="41" t="str">
        <f t="shared" si="7"/>
        <v>16086</v>
      </c>
      <c r="C43" s="19" t="s">
        <v>26</v>
      </c>
      <c r="D43" s="46" t="s">
        <v>74</v>
      </c>
      <c r="E43" s="28">
        <v>6</v>
      </c>
      <c r="F43" s="28">
        <v>6</v>
      </c>
      <c r="G43" s="28" t="s">
        <v>32</v>
      </c>
      <c r="H43" s="42">
        <v>753</v>
      </c>
      <c r="I43" s="42">
        <f t="shared" si="8"/>
        <v>153</v>
      </c>
      <c r="J43" s="23" t="s">
        <v>54</v>
      </c>
      <c r="K43" s="20"/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D43" s="24">
        <v>0</v>
      </c>
      <c r="AE43" s="42"/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/>
      <c r="AM43" s="46"/>
      <c r="AN43" s="46"/>
      <c r="AO43" s="46"/>
      <c r="AQ43" s="42"/>
      <c r="AT43" s="47"/>
      <c r="AU43" s="28"/>
      <c r="AV43" s="47"/>
      <c r="AW43" s="47"/>
      <c r="AX43" s="48">
        <v>0</v>
      </c>
      <c r="AY43" s="42">
        <v>62.2</v>
      </c>
      <c r="AZ43" s="28">
        <v>61.9</v>
      </c>
      <c r="BA43" s="28">
        <v>1012.1</v>
      </c>
      <c r="BB43" s="28">
        <v>1012.9</v>
      </c>
      <c r="BC43" s="28">
        <v>0</v>
      </c>
      <c r="BD43" s="28">
        <v>1</v>
      </c>
      <c r="BE43" s="28">
        <v>0</v>
      </c>
      <c r="BF43" s="28">
        <v>0</v>
      </c>
      <c r="BG43" s="28" t="s">
        <v>16</v>
      </c>
      <c r="BH43" s="28">
        <v>12</v>
      </c>
      <c r="BI43" s="28"/>
      <c r="BJ43" s="36"/>
      <c r="BK43" s="29">
        <f t="shared" si="9"/>
        <v>32</v>
      </c>
      <c r="BL43" s="145">
        <f t="shared" si="3"/>
        <v>0</v>
      </c>
      <c r="BM43" s="145">
        <f t="shared" si="4"/>
        <v>0</v>
      </c>
      <c r="BN43" s="145">
        <f t="shared" si="5"/>
        <v>0</v>
      </c>
      <c r="BO43" s="146">
        <f t="shared" si="6"/>
        <v>0</v>
      </c>
    </row>
    <row r="44" spans="1:67" s="19" customFormat="1" x14ac:dyDescent="0.25">
      <c r="A44" s="40">
        <v>42455</v>
      </c>
      <c r="B44" s="41" t="str">
        <f t="shared" si="7"/>
        <v>16086</v>
      </c>
      <c r="C44" s="19" t="s">
        <v>26</v>
      </c>
      <c r="D44" s="46" t="s">
        <v>74</v>
      </c>
      <c r="E44" s="28">
        <v>6</v>
      </c>
      <c r="F44" s="28">
        <v>7</v>
      </c>
      <c r="G44" s="28" t="s">
        <v>32</v>
      </c>
      <c r="H44" s="42">
        <v>804</v>
      </c>
      <c r="I44" s="42">
        <f t="shared" si="8"/>
        <v>204</v>
      </c>
      <c r="J44" s="23" t="s">
        <v>54</v>
      </c>
      <c r="K44" s="20"/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D44" s="24">
        <v>0</v>
      </c>
      <c r="AE44" s="42"/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46"/>
      <c r="AQ44" s="42"/>
      <c r="AT44" s="47"/>
      <c r="AU44" s="28"/>
      <c r="AV44" s="47"/>
      <c r="AW44" s="47"/>
      <c r="AX44" s="48">
        <v>0</v>
      </c>
      <c r="AY44" s="42">
        <v>62.2</v>
      </c>
      <c r="AZ44" s="28">
        <v>61.9</v>
      </c>
      <c r="BA44" s="28">
        <v>1012.1</v>
      </c>
      <c r="BB44" s="28">
        <v>1012.9</v>
      </c>
      <c r="BC44" s="28">
        <v>0</v>
      </c>
      <c r="BD44" s="28">
        <v>1</v>
      </c>
      <c r="BE44" s="28">
        <v>0</v>
      </c>
      <c r="BF44" s="28">
        <v>0</v>
      </c>
      <c r="BG44" s="28" t="s">
        <v>16</v>
      </c>
      <c r="BH44" s="28">
        <v>12</v>
      </c>
      <c r="BI44" s="28"/>
      <c r="BJ44" s="36"/>
      <c r="BK44" s="29">
        <f t="shared" si="9"/>
        <v>32</v>
      </c>
      <c r="BL44" s="145">
        <f t="shared" si="3"/>
        <v>0</v>
      </c>
      <c r="BM44" s="145">
        <f t="shared" si="4"/>
        <v>0</v>
      </c>
      <c r="BN44" s="145">
        <f t="shared" si="5"/>
        <v>0</v>
      </c>
      <c r="BO44" s="146">
        <f t="shared" si="6"/>
        <v>0</v>
      </c>
    </row>
    <row r="45" spans="1:67" s="19" customFormat="1" x14ac:dyDescent="0.25">
      <c r="A45" s="40">
        <v>42455</v>
      </c>
      <c r="B45" s="41" t="str">
        <f t="shared" si="7"/>
        <v>16086</v>
      </c>
      <c r="C45" s="19" t="s">
        <v>26</v>
      </c>
      <c r="D45" s="46" t="s">
        <v>74</v>
      </c>
      <c r="E45" s="28">
        <v>6</v>
      </c>
      <c r="F45" s="28">
        <v>8</v>
      </c>
      <c r="G45" s="28" t="s">
        <v>32</v>
      </c>
      <c r="H45" s="42">
        <v>815</v>
      </c>
      <c r="I45" s="42">
        <f t="shared" si="8"/>
        <v>215</v>
      </c>
      <c r="J45" s="23" t="s">
        <v>54</v>
      </c>
      <c r="K45" s="20"/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D45" s="24">
        <v>0</v>
      </c>
      <c r="AE45" s="42"/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/>
      <c r="AM45" s="46"/>
      <c r="AN45" s="46"/>
      <c r="AO45" s="46"/>
      <c r="AQ45" s="42"/>
      <c r="AT45" s="47"/>
      <c r="AU45" s="28"/>
      <c r="AV45" s="47"/>
      <c r="AW45" s="47"/>
      <c r="AX45" s="48"/>
      <c r="AY45" s="42">
        <v>62.2</v>
      </c>
      <c r="AZ45" s="28">
        <v>61.9</v>
      </c>
      <c r="BA45" s="28">
        <v>1012.1</v>
      </c>
      <c r="BB45" s="28">
        <v>1012.9</v>
      </c>
      <c r="BC45" s="28">
        <v>0</v>
      </c>
      <c r="BD45" s="28">
        <v>1</v>
      </c>
      <c r="BE45" s="28">
        <v>0</v>
      </c>
      <c r="BF45" s="28">
        <v>0</v>
      </c>
      <c r="BG45" s="28" t="s">
        <v>16</v>
      </c>
      <c r="BH45" s="28">
        <v>12</v>
      </c>
      <c r="BI45" s="28"/>
      <c r="BJ45" s="36"/>
      <c r="BK45" s="29">
        <f t="shared" si="9"/>
        <v>32</v>
      </c>
      <c r="BL45" s="145">
        <f t="shared" si="3"/>
        <v>0</v>
      </c>
      <c r="BM45" s="145">
        <f t="shared" si="4"/>
        <v>0</v>
      </c>
      <c r="BN45" s="145">
        <f t="shared" si="5"/>
        <v>0</v>
      </c>
      <c r="BO45" s="146">
        <f t="shared" si="6"/>
        <v>0</v>
      </c>
    </row>
    <row r="46" spans="1:67" s="19" customFormat="1" x14ac:dyDescent="0.25">
      <c r="A46" s="40">
        <v>42455</v>
      </c>
      <c r="B46" s="41" t="str">
        <f t="shared" si="7"/>
        <v>16086</v>
      </c>
      <c r="C46" s="19" t="s">
        <v>26</v>
      </c>
      <c r="D46" s="46" t="s">
        <v>74</v>
      </c>
      <c r="E46" s="28">
        <v>6</v>
      </c>
      <c r="F46" s="28">
        <v>9</v>
      </c>
      <c r="G46" s="28" t="s">
        <v>32</v>
      </c>
      <c r="H46" s="42">
        <v>826</v>
      </c>
      <c r="I46" s="42">
        <f t="shared" si="8"/>
        <v>226</v>
      </c>
      <c r="J46" s="23" t="s">
        <v>54</v>
      </c>
      <c r="K46" s="20"/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/>
      <c r="S46" s="28"/>
      <c r="T46" s="28"/>
      <c r="U46" s="28"/>
      <c r="V46" s="47"/>
      <c r="W46" s="42"/>
      <c r="X46" s="28"/>
      <c r="Y46" s="28"/>
      <c r="Z46" s="28"/>
      <c r="AA46" s="28"/>
      <c r="AB46" s="28"/>
      <c r="AD46" s="48">
        <v>0</v>
      </c>
      <c r="AE46" s="42"/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/>
      <c r="AM46" s="46"/>
      <c r="AN46" s="46"/>
      <c r="AO46" s="46"/>
      <c r="AQ46" s="42"/>
      <c r="AT46" s="47"/>
      <c r="AU46" s="28"/>
      <c r="AV46" s="47"/>
      <c r="AW46" s="47"/>
      <c r="AX46" s="48"/>
      <c r="AY46" s="42">
        <v>62.2</v>
      </c>
      <c r="AZ46" s="28">
        <v>61.9</v>
      </c>
      <c r="BA46" s="28">
        <v>1012.1</v>
      </c>
      <c r="BB46" s="28">
        <v>1012.9</v>
      </c>
      <c r="BC46" s="28">
        <v>0</v>
      </c>
      <c r="BD46" s="28">
        <v>1</v>
      </c>
      <c r="BE46" s="28">
        <v>0</v>
      </c>
      <c r="BF46" s="28">
        <v>0</v>
      </c>
      <c r="BG46" s="28" t="s">
        <v>16</v>
      </c>
      <c r="BH46" s="28">
        <v>12</v>
      </c>
      <c r="BI46" s="28"/>
      <c r="BJ46" s="36"/>
      <c r="BK46" s="29">
        <f t="shared" si="9"/>
        <v>32</v>
      </c>
      <c r="BL46" s="145">
        <f t="shared" si="3"/>
        <v>0</v>
      </c>
      <c r="BM46" s="145">
        <f t="shared" si="4"/>
        <v>0</v>
      </c>
      <c r="BN46" s="145">
        <f t="shared" si="5"/>
        <v>0</v>
      </c>
      <c r="BO46" s="146">
        <f t="shared" si="6"/>
        <v>0</v>
      </c>
    </row>
    <row r="47" spans="1:67" s="69" customFormat="1" x14ac:dyDescent="0.25">
      <c r="A47" s="67">
        <v>42455</v>
      </c>
      <c r="B47" s="68" t="str">
        <f t="shared" si="7"/>
        <v>16086</v>
      </c>
      <c r="C47" s="69" t="s">
        <v>26</v>
      </c>
      <c r="D47" s="69" t="s">
        <v>74</v>
      </c>
      <c r="E47" s="71">
        <v>6</v>
      </c>
      <c r="F47" s="71">
        <v>10</v>
      </c>
      <c r="G47" s="71" t="s">
        <v>32</v>
      </c>
      <c r="H47" s="21">
        <v>835</v>
      </c>
      <c r="I47" s="21">
        <f t="shared" si="8"/>
        <v>235</v>
      </c>
      <c r="J47" s="76" t="s">
        <v>54</v>
      </c>
      <c r="K47" s="21"/>
      <c r="L47" s="71">
        <v>0</v>
      </c>
      <c r="M47" s="71">
        <v>0</v>
      </c>
      <c r="N47" s="71">
        <v>1</v>
      </c>
      <c r="O47" s="71">
        <v>1</v>
      </c>
      <c r="P47" s="71">
        <v>0</v>
      </c>
      <c r="Q47" s="71">
        <v>0</v>
      </c>
      <c r="R47" s="71"/>
      <c r="S47" s="71"/>
      <c r="T47" s="71"/>
      <c r="U47" s="71"/>
      <c r="V47" s="71" t="s">
        <v>29</v>
      </c>
      <c r="W47" s="71" t="s">
        <v>42</v>
      </c>
      <c r="X47" s="71">
        <v>340</v>
      </c>
      <c r="Y47" s="71"/>
      <c r="Z47" s="71"/>
      <c r="AA47" s="71"/>
      <c r="AB47" s="71"/>
      <c r="AD47" s="72">
        <v>1</v>
      </c>
      <c r="AE47" s="21"/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/>
      <c r="AQ47" s="21"/>
      <c r="AT47" s="77"/>
      <c r="AU47" s="71"/>
      <c r="AV47" s="77"/>
      <c r="AW47" s="77"/>
      <c r="AX47" s="78"/>
      <c r="AY47" s="21">
        <v>62.2</v>
      </c>
      <c r="AZ47" s="71">
        <v>61.9</v>
      </c>
      <c r="BA47" s="71">
        <v>1012.1</v>
      </c>
      <c r="BB47" s="71">
        <v>1012.9</v>
      </c>
      <c r="BC47" s="71">
        <v>0</v>
      </c>
      <c r="BD47" s="71">
        <v>1</v>
      </c>
      <c r="BE47" s="71">
        <v>0</v>
      </c>
      <c r="BF47" s="71">
        <v>0</v>
      </c>
      <c r="BG47" s="71" t="s">
        <v>16</v>
      </c>
      <c r="BH47" s="71">
        <v>12</v>
      </c>
      <c r="BI47" s="71"/>
      <c r="BJ47" s="79"/>
      <c r="BK47" s="80">
        <f t="shared" si="9"/>
        <v>32</v>
      </c>
      <c r="BL47" s="147">
        <f t="shared" si="3"/>
        <v>0</v>
      </c>
      <c r="BM47" s="147">
        <f t="shared" si="4"/>
        <v>0</v>
      </c>
      <c r="BN47" s="147">
        <f t="shared" si="5"/>
        <v>0</v>
      </c>
      <c r="BO47" s="148">
        <f t="shared" si="6"/>
        <v>1</v>
      </c>
    </row>
    <row r="48" spans="1:67" s="19" customFormat="1" x14ac:dyDescent="0.25">
      <c r="A48" s="40">
        <v>42455</v>
      </c>
      <c r="B48" s="41" t="str">
        <f t="shared" si="7"/>
        <v>16086</v>
      </c>
      <c r="C48" s="19" t="s">
        <v>26</v>
      </c>
      <c r="D48" s="46" t="s">
        <v>72</v>
      </c>
      <c r="E48" s="28">
        <v>7</v>
      </c>
      <c r="F48" s="28">
        <v>1</v>
      </c>
      <c r="G48" s="28" t="s">
        <v>32</v>
      </c>
      <c r="H48" s="42">
        <v>818</v>
      </c>
      <c r="I48" s="42">
        <f t="shared" si="8"/>
        <v>218</v>
      </c>
      <c r="J48" s="23"/>
      <c r="K48" s="20"/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D48" s="24">
        <v>0</v>
      </c>
      <c r="AE48" s="42"/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/>
      <c r="AM48" s="46"/>
      <c r="AN48" s="46"/>
      <c r="AO48" s="46"/>
      <c r="AQ48" s="42"/>
      <c r="AT48" s="47"/>
      <c r="AU48" s="28"/>
      <c r="AV48" s="47"/>
      <c r="AW48" s="47"/>
      <c r="AX48" s="48"/>
      <c r="AY48" s="42">
        <v>52.3</v>
      </c>
      <c r="AZ48" s="28">
        <v>59.8</v>
      </c>
      <c r="BA48" s="28">
        <v>1012.5</v>
      </c>
      <c r="BB48" s="28">
        <v>1013.1</v>
      </c>
      <c r="BC48" s="28">
        <v>0</v>
      </c>
      <c r="BD48" s="28">
        <v>0</v>
      </c>
      <c r="BE48" s="28">
        <v>1.4</v>
      </c>
      <c r="BF48" s="28">
        <v>1</v>
      </c>
      <c r="BG48" s="28" t="s">
        <v>16</v>
      </c>
      <c r="BH48" s="28">
        <v>12</v>
      </c>
      <c r="BI48" s="28"/>
      <c r="BJ48" s="36"/>
      <c r="BK48" s="29">
        <f t="shared" si="9"/>
        <v>32</v>
      </c>
      <c r="BL48" s="145">
        <f t="shared" si="3"/>
        <v>0</v>
      </c>
      <c r="BM48" s="145">
        <f t="shared" si="4"/>
        <v>0</v>
      </c>
      <c r="BN48" s="145">
        <f t="shared" si="5"/>
        <v>0</v>
      </c>
      <c r="BO48" s="146">
        <f t="shared" si="6"/>
        <v>0</v>
      </c>
    </row>
    <row r="49" spans="1:67" s="19" customFormat="1" x14ac:dyDescent="0.25">
      <c r="A49" s="40">
        <v>42455</v>
      </c>
      <c r="B49" s="41" t="str">
        <f t="shared" si="7"/>
        <v>16086</v>
      </c>
      <c r="C49" s="19" t="s">
        <v>26</v>
      </c>
      <c r="D49" s="46" t="s">
        <v>72</v>
      </c>
      <c r="E49" s="28">
        <v>7</v>
      </c>
      <c r="F49" s="28">
        <v>2</v>
      </c>
      <c r="G49" s="28" t="s">
        <v>32</v>
      </c>
      <c r="H49" s="42">
        <v>808</v>
      </c>
      <c r="I49" s="42">
        <f t="shared" si="8"/>
        <v>208</v>
      </c>
      <c r="J49" s="23"/>
      <c r="K49" s="20"/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D49" s="24">
        <v>0</v>
      </c>
      <c r="AE49" s="42"/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/>
      <c r="AM49" s="46"/>
      <c r="AN49" s="46"/>
      <c r="AO49" s="46"/>
      <c r="AQ49" s="42"/>
      <c r="AT49" s="47"/>
      <c r="AU49" s="28"/>
      <c r="AV49" s="47"/>
      <c r="AW49" s="47"/>
      <c r="AX49" s="48"/>
      <c r="AY49" s="42">
        <v>52.3</v>
      </c>
      <c r="AZ49" s="28">
        <v>59.8</v>
      </c>
      <c r="BA49" s="28">
        <v>1012.5</v>
      </c>
      <c r="BB49" s="28">
        <v>1013.1</v>
      </c>
      <c r="BC49" s="28">
        <v>0</v>
      </c>
      <c r="BD49" s="28">
        <v>0</v>
      </c>
      <c r="BE49" s="28">
        <v>2.5</v>
      </c>
      <c r="BF49" s="28">
        <v>1</v>
      </c>
      <c r="BG49" s="28" t="s">
        <v>16</v>
      </c>
      <c r="BH49" s="28">
        <v>12</v>
      </c>
      <c r="BI49" s="28"/>
      <c r="BJ49" s="36"/>
      <c r="BK49" s="29">
        <f t="shared" si="9"/>
        <v>32</v>
      </c>
      <c r="BL49" s="145">
        <f t="shared" si="3"/>
        <v>0</v>
      </c>
      <c r="BM49" s="145">
        <f t="shared" si="4"/>
        <v>0</v>
      </c>
      <c r="BN49" s="145">
        <f t="shared" si="5"/>
        <v>0</v>
      </c>
      <c r="BO49" s="146">
        <f t="shared" si="6"/>
        <v>0</v>
      </c>
    </row>
    <row r="50" spans="1:67" s="19" customFormat="1" x14ac:dyDescent="0.25">
      <c r="A50" s="40">
        <v>42455</v>
      </c>
      <c r="B50" s="41" t="str">
        <f t="shared" si="7"/>
        <v>16086</v>
      </c>
      <c r="C50" s="19" t="s">
        <v>26</v>
      </c>
      <c r="D50" s="46" t="s">
        <v>72</v>
      </c>
      <c r="E50" s="28">
        <v>7</v>
      </c>
      <c r="F50" s="28">
        <v>3</v>
      </c>
      <c r="G50" s="28" t="s">
        <v>32</v>
      </c>
      <c r="H50" s="42">
        <v>757</v>
      </c>
      <c r="I50" s="42">
        <f t="shared" si="8"/>
        <v>157</v>
      </c>
      <c r="J50" s="23"/>
      <c r="K50" s="20"/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D50" s="24">
        <v>0</v>
      </c>
      <c r="AE50" s="42"/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/>
      <c r="AM50" s="46"/>
      <c r="AN50" s="46"/>
      <c r="AO50" s="46"/>
      <c r="AQ50" s="42"/>
      <c r="AT50" s="47"/>
      <c r="AU50" s="28"/>
      <c r="AV50" s="47"/>
      <c r="AW50" s="47"/>
      <c r="AX50" s="48"/>
      <c r="AY50" s="42">
        <v>52.3</v>
      </c>
      <c r="AZ50" s="28">
        <v>59.8</v>
      </c>
      <c r="BA50" s="28">
        <v>1012.5</v>
      </c>
      <c r="BB50" s="28">
        <v>1013.1</v>
      </c>
      <c r="BC50" s="28">
        <v>0</v>
      </c>
      <c r="BD50" s="28">
        <v>0</v>
      </c>
      <c r="BE50" s="28">
        <v>2.2000000000000002</v>
      </c>
      <c r="BF50" s="28">
        <v>1</v>
      </c>
      <c r="BG50" s="28" t="s">
        <v>16</v>
      </c>
      <c r="BH50" s="28">
        <v>12</v>
      </c>
      <c r="BI50" s="28"/>
      <c r="BJ50" s="36"/>
      <c r="BK50" s="29">
        <f t="shared" si="9"/>
        <v>32</v>
      </c>
      <c r="BL50" s="145">
        <f t="shared" si="3"/>
        <v>0</v>
      </c>
      <c r="BM50" s="145">
        <f t="shared" si="4"/>
        <v>0</v>
      </c>
      <c r="BN50" s="145">
        <f t="shared" si="5"/>
        <v>0</v>
      </c>
      <c r="BO50" s="146">
        <f t="shared" si="6"/>
        <v>0</v>
      </c>
    </row>
    <row r="51" spans="1:67" s="19" customFormat="1" x14ac:dyDescent="0.25">
      <c r="A51" s="40">
        <v>42455</v>
      </c>
      <c r="B51" s="41" t="str">
        <f t="shared" si="7"/>
        <v>16086</v>
      </c>
      <c r="C51" s="19" t="s">
        <v>26</v>
      </c>
      <c r="D51" s="46" t="s">
        <v>72</v>
      </c>
      <c r="E51" s="28">
        <v>7</v>
      </c>
      <c r="F51" s="28">
        <v>4</v>
      </c>
      <c r="G51" s="28" t="s">
        <v>32</v>
      </c>
      <c r="H51" s="42">
        <v>745</v>
      </c>
      <c r="I51" s="42">
        <f t="shared" si="8"/>
        <v>145</v>
      </c>
      <c r="J51" s="23"/>
      <c r="K51" s="20"/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D51" s="24">
        <v>0</v>
      </c>
      <c r="AE51" s="42"/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/>
      <c r="AM51" s="46"/>
      <c r="AN51" s="46"/>
      <c r="AO51" s="46"/>
      <c r="AQ51" s="42"/>
      <c r="AT51" s="47"/>
      <c r="AU51" s="28"/>
      <c r="AV51" s="47"/>
      <c r="AW51" s="47"/>
      <c r="AX51" s="48"/>
      <c r="AY51" s="42">
        <v>52.3</v>
      </c>
      <c r="AZ51" s="28">
        <v>59.8</v>
      </c>
      <c r="BA51" s="28">
        <v>1012.5</v>
      </c>
      <c r="BB51" s="28">
        <v>1013.1</v>
      </c>
      <c r="BC51" s="28">
        <v>0</v>
      </c>
      <c r="BD51" s="28">
        <v>0</v>
      </c>
      <c r="BE51" s="28">
        <v>0</v>
      </c>
      <c r="BF51" s="28">
        <v>1</v>
      </c>
      <c r="BG51" s="28" t="s">
        <v>16</v>
      </c>
      <c r="BH51" s="28">
        <v>12</v>
      </c>
      <c r="BI51" s="28"/>
      <c r="BJ51" s="36"/>
      <c r="BK51" s="29">
        <f t="shared" si="9"/>
        <v>32</v>
      </c>
      <c r="BL51" s="145">
        <f t="shared" si="3"/>
        <v>0</v>
      </c>
      <c r="BM51" s="145">
        <f t="shared" si="4"/>
        <v>0</v>
      </c>
      <c r="BN51" s="145">
        <f t="shared" si="5"/>
        <v>0</v>
      </c>
      <c r="BO51" s="146">
        <f t="shared" si="6"/>
        <v>0</v>
      </c>
    </row>
    <row r="52" spans="1:67" s="19" customFormat="1" x14ac:dyDescent="0.25">
      <c r="A52" s="40">
        <v>42455</v>
      </c>
      <c r="B52" s="41" t="str">
        <f t="shared" si="7"/>
        <v>16086</v>
      </c>
      <c r="C52" s="19" t="s">
        <v>26</v>
      </c>
      <c r="D52" s="46" t="s">
        <v>72</v>
      </c>
      <c r="E52" s="28">
        <v>7</v>
      </c>
      <c r="F52" s="28">
        <v>5</v>
      </c>
      <c r="G52" s="28" t="s">
        <v>32</v>
      </c>
      <c r="H52" s="42">
        <v>735</v>
      </c>
      <c r="I52" s="42">
        <f t="shared" si="8"/>
        <v>135</v>
      </c>
      <c r="J52" s="23"/>
      <c r="K52" s="20"/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D52" s="24">
        <v>0</v>
      </c>
      <c r="AE52" s="42"/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/>
      <c r="AM52" s="46"/>
      <c r="AN52" s="46"/>
      <c r="AO52" s="46"/>
      <c r="AQ52" s="42"/>
      <c r="AT52" s="47"/>
      <c r="AU52" s="28"/>
      <c r="AV52" s="47"/>
      <c r="AW52" s="47"/>
      <c r="AX52" s="48"/>
      <c r="AY52" s="42">
        <v>52.3</v>
      </c>
      <c r="AZ52" s="28">
        <v>59.8</v>
      </c>
      <c r="BA52" s="28">
        <v>1012.5</v>
      </c>
      <c r="BB52" s="28">
        <v>1013.1</v>
      </c>
      <c r="BC52" s="28">
        <v>0</v>
      </c>
      <c r="BD52" s="28">
        <v>0</v>
      </c>
      <c r="BE52" s="28">
        <v>1.2</v>
      </c>
      <c r="BF52" s="28">
        <v>1</v>
      </c>
      <c r="BG52" s="28" t="s">
        <v>16</v>
      </c>
      <c r="BH52" s="28">
        <v>12</v>
      </c>
      <c r="BI52" s="28"/>
      <c r="BJ52" s="36"/>
      <c r="BK52" s="29">
        <f t="shared" si="9"/>
        <v>32</v>
      </c>
      <c r="BL52" s="145">
        <f t="shared" si="3"/>
        <v>0</v>
      </c>
      <c r="BM52" s="145">
        <f t="shared" si="4"/>
        <v>0</v>
      </c>
      <c r="BN52" s="145">
        <f t="shared" si="5"/>
        <v>0</v>
      </c>
      <c r="BO52" s="146">
        <f t="shared" si="6"/>
        <v>0</v>
      </c>
    </row>
    <row r="53" spans="1:67" s="19" customFormat="1" x14ac:dyDescent="0.25">
      <c r="A53" s="40">
        <v>42455</v>
      </c>
      <c r="B53" s="41" t="str">
        <f t="shared" si="7"/>
        <v>16086</v>
      </c>
      <c r="C53" s="19" t="s">
        <v>26</v>
      </c>
      <c r="D53" s="46" t="s">
        <v>72</v>
      </c>
      <c r="E53" s="28">
        <v>7</v>
      </c>
      <c r="F53" s="28">
        <v>6</v>
      </c>
      <c r="G53" s="28" t="s">
        <v>32</v>
      </c>
      <c r="H53" s="42">
        <v>724</v>
      </c>
      <c r="I53" s="42">
        <f t="shared" si="8"/>
        <v>124</v>
      </c>
      <c r="J53" s="23"/>
      <c r="K53" s="20"/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D53" s="24">
        <v>0</v>
      </c>
      <c r="AE53" s="42"/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/>
      <c r="AM53" s="46"/>
      <c r="AN53" s="46"/>
      <c r="AO53" s="46"/>
      <c r="AQ53" s="42"/>
      <c r="AT53" s="47"/>
      <c r="AU53" s="28"/>
      <c r="AV53" s="47"/>
      <c r="AW53" s="47"/>
      <c r="AX53" s="48"/>
      <c r="AY53" s="42">
        <v>52.3</v>
      </c>
      <c r="AZ53" s="28">
        <v>59.8</v>
      </c>
      <c r="BA53" s="28">
        <v>1012.5</v>
      </c>
      <c r="BB53" s="28">
        <v>1013.1</v>
      </c>
      <c r="BC53" s="28">
        <v>0</v>
      </c>
      <c r="BD53" s="28">
        <v>0</v>
      </c>
      <c r="BE53" s="28">
        <v>2.2000000000000002</v>
      </c>
      <c r="BF53" s="28">
        <v>0</v>
      </c>
      <c r="BG53" s="28" t="s">
        <v>16</v>
      </c>
      <c r="BH53" s="28">
        <v>12</v>
      </c>
      <c r="BI53" s="28"/>
      <c r="BJ53" s="36"/>
      <c r="BK53" s="29">
        <f t="shared" si="9"/>
        <v>32</v>
      </c>
      <c r="BL53" s="145">
        <f t="shared" si="3"/>
        <v>0</v>
      </c>
      <c r="BM53" s="145">
        <f t="shared" si="4"/>
        <v>0</v>
      </c>
      <c r="BN53" s="145">
        <f t="shared" si="5"/>
        <v>0</v>
      </c>
      <c r="BO53" s="146">
        <f t="shared" si="6"/>
        <v>0</v>
      </c>
    </row>
    <row r="54" spans="1:67" s="19" customFormat="1" x14ac:dyDescent="0.25">
      <c r="A54" s="40">
        <v>42455</v>
      </c>
      <c r="B54" s="41" t="str">
        <f t="shared" si="7"/>
        <v>16086</v>
      </c>
      <c r="C54" s="19" t="s">
        <v>26</v>
      </c>
      <c r="D54" s="46" t="s">
        <v>72</v>
      </c>
      <c r="E54" s="28">
        <v>7</v>
      </c>
      <c r="F54" s="28">
        <v>7</v>
      </c>
      <c r="G54" s="28" t="s">
        <v>32</v>
      </c>
      <c r="H54" s="42">
        <v>713</v>
      </c>
      <c r="I54" s="42">
        <f t="shared" si="8"/>
        <v>113</v>
      </c>
      <c r="J54" s="23"/>
      <c r="K54" s="20"/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D54" s="24">
        <v>0</v>
      </c>
      <c r="AE54" s="42"/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/>
      <c r="AM54" s="46"/>
      <c r="AN54" s="46"/>
      <c r="AO54" s="46"/>
      <c r="AQ54" s="42"/>
      <c r="AT54" s="47"/>
      <c r="AU54" s="28"/>
      <c r="AV54" s="47"/>
      <c r="AW54" s="47"/>
      <c r="AX54" s="48"/>
      <c r="AY54" s="42">
        <v>52.3</v>
      </c>
      <c r="AZ54" s="28">
        <v>59.8</v>
      </c>
      <c r="BA54" s="28">
        <v>1012.5</v>
      </c>
      <c r="BB54" s="28">
        <v>1013.1</v>
      </c>
      <c r="BC54" s="28">
        <v>0</v>
      </c>
      <c r="BD54" s="28">
        <v>0</v>
      </c>
      <c r="BE54" s="28">
        <v>1</v>
      </c>
      <c r="BF54" s="28">
        <v>0</v>
      </c>
      <c r="BG54" s="28" t="s">
        <v>16</v>
      </c>
      <c r="BH54" s="28">
        <v>12</v>
      </c>
      <c r="BI54" s="28"/>
      <c r="BJ54" s="36"/>
      <c r="BK54" s="29">
        <f t="shared" si="9"/>
        <v>32</v>
      </c>
      <c r="BL54" s="145">
        <f t="shared" si="3"/>
        <v>0</v>
      </c>
      <c r="BM54" s="145">
        <f t="shared" si="4"/>
        <v>0</v>
      </c>
      <c r="BN54" s="145">
        <f t="shared" si="5"/>
        <v>0</v>
      </c>
      <c r="BO54" s="146">
        <f t="shared" si="6"/>
        <v>0</v>
      </c>
    </row>
    <row r="55" spans="1:67" s="19" customFormat="1" x14ac:dyDescent="0.25">
      <c r="A55" s="40">
        <v>42455</v>
      </c>
      <c r="B55" s="41" t="str">
        <f t="shared" si="7"/>
        <v>16086</v>
      </c>
      <c r="C55" s="19" t="s">
        <v>26</v>
      </c>
      <c r="D55" s="46" t="s">
        <v>72</v>
      </c>
      <c r="E55" s="28">
        <v>7</v>
      </c>
      <c r="F55" s="28">
        <v>8</v>
      </c>
      <c r="G55" s="28" t="s">
        <v>32</v>
      </c>
      <c r="H55" s="42">
        <v>702</v>
      </c>
      <c r="I55" s="42">
        <f t="shared" si="8"/>
        <v>102</v>
      </c>
      <c r="J55" s="23"/>
      <c r="K55" s="20"/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D55" s="24">
        <v>0</v>
      </c>
      <c r="AE55" s="42"/>
      <c r="AF55" s="28">
        <v>1</v>
      </c>
      <c r="AG55" s="28">
        <v>0</v>
      </c>
      <c r="AH55" s="28">
        <v>1</v>
      </c>
      <c r="AI55" s="28">
        <v>1</v>
      </c>
      <c r="AJ55" s="28">
        <v>1</v>
      </c>
      <c r="AK55" s="28">
        <v>1</v>
      </c>
      <c r="AL55" s="28"/>
      <c r="AM55" s="46"/>
      <c r="AN55" s="46"/>
      <c r="AO55" s="46"/>
      <c r="AP55" s="19" t="s">
        <v>29</v>
      </c>
      <c r="AQ55" s="42" t="s">
        <v>42</v>
      </c>
      <c r="AR55" s="19">
        <v>64</v>
      </c>
      <c r="AT55" s="47" t="s">
        <v>29</v>
      </c>
      <c r="AU55" s="28" t="s">
        <v>42</v>
      </c>
      <c r="AV55" s="47">
        <v>21</v>
      </c>
      <c r="AW55" s="47"/>
      <c r="AX55" s="48"/>
      <c r="AY55" s="42">
        <v>52.3</v>
      </c>
      <c r="AZ55" s="28">
        <v>59.8</v>
      </c>
      <c r="BA55" s="28">
        <v>1012.5</v>
      </c>
      <c r="BB55" s="28">
        <v>1013.1</v>
      </c>
      <c r="BC55" s="28">
        <v>0</v>
      </c>
      <c r="BD55" s="28">
        <v>0</v>
      </c>
      <c r="BE55" s="28">
        <v>3.6</v>
      </c>
      <c r="BF55" s="28">
        <v>0</v>
      </c>
      <c r="BG55" s="28" t="s">
        <v>16</v>
      </c>
      <c r="BH55" s="28">
        <v>12</v>
      </c>
      <c r="BI55" s="28"/>
      <c r="BJ55" s="36"/>
      <c r="BK55" s="29">
        <f t="shared" si="9"/>
        <v>32</v>
      </c>
      <c r="BL55" s="145">
        <f t="shared" si="3"/>
        <v>0</v>
      </c>
      <c r="BM55" s="145">
        <f t="shared" si="4"/>
        <v>0</v>
      </c>
      <c r="BN55" s="145">
        <f t="shared" si="5"/>
        <v>0</v>
      </c>
      <c r="BO55" s="146">
        <f t="shared" si="6"/>
        <v>0</v>
      </c>
    </row>
    <row r="56" spans="1:67" s="19" customFormat="1" x14ac:dyDescent="0.25">
      <c r="A56" s="40">
        <v>42455</v>
      </c>
      <c r="B56" s="41" t="str">
        <f t="shared" si="7"/>
        <v>16086</v>
      </c>
      <c r="C56" s="19" t="s">
        <v>26</v>
      </c>
      <c r="D56" s="46" t="s">
        <v>72</v>
      </c>
      <c r="E56" s="28">
        <v>7</v>
      </c>
      <c r="F56" s="28">
        <v>9</v>
      </c>
      <c r="G56" s="28" t="s">
        <v>32</v>
      </c>
      <c r="H56" s="42">
        <v>650</v>
      </c>
      <c r="I56" s="42">
        <f t="shared" si="8"/>
        <v>50</v>
      </c>
      <c r="J56" s="23"/>
      <c r="K56" s="20"/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D56" s="24">
        <v>0</v>
      </c>
      <c r="AE56" s="42"/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/>
      <c r="AM56" s="46"/>
      <c r="AN56" s="46"/>
      <c r="AO56" s="46"/>
      <c r="AQ56" s="42"/>
      <c r="AT56" s="47"/>
      <c r="AU56" s="28"/>
      <c r="AV56" s="47"/>
      <c r="AW56" s="47"/>
      <c r="AX56" s="48"/>
      <c r="AY56" s="42">
        <v>52.3</v>
      </c>
      <c r="AZ56" s="28">
        <v>59.8</v>
      </c>
      <c r="BA56" s="28">
        <v>1012.5</v>
      </c>
      <c r="BB56" s="28">
        <v>1013.1</v>
      </c>
      <c r="BC56" s="28">
        <v>0</v>
      </c>
      <c r="BD56" s="28">
        <v>0</v>
      </c>
      <c r="BE56" s="28">
        <v>3.2</v>
      </c>
      <c r="BF56" s="28">
        <v>0</v>
      </c>
      <c r="BG56" s="28" t="s">
        <v>16</v>
      </c>
      <c r="BH56" s="28">
        <v>12</v>
      </c>
      <c r="BI56" s="28"/>
      <c r="BJ56" s="36"/>
      <c r="BK56" s="29">
        <f t="shared" si="9"/>
        <v>32</v>
      </c>
      <c r="BL56" s="145">
        <f t="shared" si="3"/>
        <v>0</v>
      </c>
      <c r="BM56" s="145">
        <f t="shared" si="4"/>
        <v>0</v>
      </c>
      <c r="BN56" s="145">
        <f t="shared" si="5"/>
        <v>0</v>
      </c>
      <c r="BO56" s="146">
        <f t="shared" si="6"/>
        <v>0</v>
      </c>
    </row>
    <row r="57" spans="1:67" s="69" customFormat="1" x14ac:dyDescent="0.25">
      <c r="A57" s="67">
        <v>42455</v>
      </c>
      <c r="B57" s="68" t="str">
        <f t="shared" si="7"/>
        <v>16086</v>
      </c>
      <c r="C57" s="69" t="s">
        <v>26</v>
      </c>
      <c r="D57" s="69" t="s">
        <v>72</v>
      </c>
      <c r="E57" s="71">
        <v>7</v>
      </c>
      <c r="F57" s="71">
        <v>10</v>
      </c>
      <c r="G57" s="71" t="s">
        <v>32</v>
      </c>
      <c r="H57" s="21">
        <v>638</v>
      </c>
      <c r="I57" s="21">
        <f t="shared" si="8"/>
        <v>38</v>
      </c>
      <c r="J57" s="76"/>
      <c r="K57" s="21"/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D57" s="72">
        <v>0</v>
      </c>
      <c r="AE57" s="21"/>
      <c r="AF57" s="71">
        <v>0</v>
      </c>
      <c r="AG57" s="71">
        <v>0</v>
      </c>
      <c r="AH57" s="71">
        <v>0</v>
      </c>
      <c r="AI57" s="71">
        <v>0</v>
      </c>
      <c r="AJ57" s="71">
        <v>1</v>
      </c>
      <c r="AK57" s="71">
        <v>1</v>
      </c>
      <c r="AL57" s="71"/>
      <c r="AP57" s="69" t="s">
        <v>78</v>
      </c>
      <c r="AQ57" s="21" t="s">
        <v>42</v>
      </c>
      <c r="AR57" s="69">
        <v>244</v>
      </c>
      <c r="AT57" s="77"/>
      <c r="AU57" s="71"/>
      <c r="AV57" s="77"/>
      <c r="AW57" s="77"/>
      <c r="AX57" s="78"/>
      <c r="AY57" s="84">
        <v>52.3</v>
      </c>
      <c r="AZ57" s="71">
        <v>59.8</v>
      </c>
      <c r="BA57" s="71">
        <v>1012.5</v>
      </c>
      <c r="BB57" s="71">
        <v>1013.1</v>
      </c>
      <c r="BC57" s="71">
        <v>0</v>
      </c>
      <c r="BD57" s="71">
        <v>0</v>
      </c>
      <c r="BE57" s="71">
        <v>1.1000000000000001</v>
      </c>
      <c r="BF57" s="71">
        <v>0</v>
      </c>
      <c r="BG57" s="71" t="s">
        <v>16</v>
      </c>
      <c r="BH57" s="71">
        <v>12</v>
      </c>
      <c r="BI57" s="71"/>
      <c r="BJ57" s="79"/>
      <c r="BK57" s="80">
        <f t="shared" si="9"/>
        <v>32</v>
      </c>
      <c r="BL57" s="147">
        <f t="shared" si="3"/>
        <v>0</v>
      </c>
      <c r="BM57" s="147">
        <f t="shared" si="4"/>
        <v>0</v>
      </c>
      <c r="BN57" s="147">
        <f t="shared" si="5"/>
        <v>0</v>
      </c>
      <c r="BO57" s="148">
        <f t="shared" si="6"/>
        <v>0</v>
      </c>
    </row>
    <row r="58" spans="1:67" s="19" customFormat="1" x14ac:dyDescent="0.25">
      <c r="A58" s="40">
        <v>42455</v>
      </c>
      <c r="B58" s="41" t="str">
        <f t="shared" si="7"/>
        <v>16086</v>
      </c>
      <c r="C58" s="19" t="s">
        <v>26</v>
      </c>
      <c r="D58" s="19" t="s">
        <v>70</v>
      </c>
      <c r="E58" s="28">
        <v>8</v>
      </c>
      <c r="F58" s="28">
        <v>1</v>
      </c>
      <c r="G58" s="28" t="s">
        <v>32</v>
      </c>
      <c r="H58" s="42">
        <v>811</v>
      </c>
      <c r="I58" s="42">
        <f t="shared" si="8"/>
        <v>211</v>
      </c>
      <c r="J58" s="23" t="s">
        <v>16</v>
      </c>
      <c r="K58" s="20"/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D58" s="24">
        <v>0</v>
      </c>
      <c r="AE58" s="42"/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/>
      <c r="AM58" s="46"/>
      <c r="AN58" s="46"/>
      <c r="AO58" s="46"/>
      <c r="AQ58" s="42"/>
      <c r="AT58" s="47"/>
      <c r="AU58" s="28"/>
      <c r="AV58" s="47"/>
      <c r="AW58" s="47"/>
      <c r="AX58" s="48"/>
      <c r="AY58" s="42">
        <v>58.3</v>
      </c>
      <c r="AZ58" s="28">
        <v>61.9</v>
      </c>
      <c r="BA58" s="28">
        <v>1012.3</v>
      </c>
      <c r="BB58" s="28">
        <v>1012.9</v>
      </c>
      <c r="BC58" s="28">
        <v>0</v>
      </c>
      <c r="BD58" s="28">
        <v>0</v>
      </c>
      <c r="BE58" s="28">
        <v>1.9</v>
      </c>
      <c r="BF58" s="28">
        <v>1</v>
      </c>
      <c r="BG58" s="28" t="s">
        <v>18</v>
      </c>
      <c r="BH58" s="28">
        <v>12</v>
      </c>
      <c r="BJ58" s="36"/>
      <c r="BK58" s="29">
        <f t="shared" si="9"/>
        <v>32</v>
      </c>
      <c r="BL58" s="145">
        <f t="shared" si="3"/>
        <v>0</v>
      </c>
      <c r="BM58" s="145">
        <f t="shared" si="4"/>
        <v>0</v>
      </c>
      <c r="BN58" s="145">
        <f t="shared" si="5"/>
        <v>0</v>
      </c>
      <c r="BO58" s="146">
        <f t="shared" si="6"/>
        <v>0</v>
      </c>
    </row>
    <row r="59" spans="1:67" s="19" customFormat="1" x14ac:dyDescent="0.25">
      <c r="A59" s="40">
        <v>42455</v>
      </c>
      <c r="B59" s="41" t="str">
        <f t="shared" si="7"/>
        <v>16086</v>
      </c>
      <c r="C59" s="19" t="s">
        <v>26</v>
      </c>
      <c r="D59" s="19" t="s">
        <v>70</v>
      </c>
      <c r="E59" s="28">
        <v>8</v>
      </c>
      <c r="F59" s="28">
        <v>2</v>
      </c>
      <c r="G59" s="28" t="s">
        <v>32</v>
      </c>
      <c r="H59" s="42">
        <v>800</v>
      </c>
      <c r="I59" s="42">
        <f t="shared" si="8"/>
        <v>200</v>
      </c>
      <c r="J59" s="23" t="s">
        <v>16</v>
      </c>
      <c r="K59" s="20"/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D59" s="24">
        <v>0</v>
      </c>
      <c r="AE59" s="42"/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/>
      <c r="AM59" s="46"/>
      <c r="AN59" s="46"/>
      <c r="AO59" s="46"/>
      <c r="AQ59" s="42"/>
      <c r="AT59" s="47"/>
      <c r="AU59" s="28"/>
      <c r="AV59" s="47"/>
      <c r="AW59" s="47"/>
      <c r="AX59" s="48"/>
      <c r="AY59" s="42">
        <v>58.3</v>
      </c>
      <c r="AZ59" s="28">
        <v>61.9</v>
      </c>
      <c r="BA59" s="28">
        <v>1012.3</v>
      </c>
      <c r="BB59" s="28">
        <v>1012.9</v>
      </c>
      <c r="BC59" s="28">
        <v>0</v>
      </c>
      <c r="BD59" s="28">
        <v>0</v>
      </c>
      <c r="BE59" s="28">
        <v>0</v>
      </c>
      <c r="BF59" s="28">
        <v>1</v>
      </c>
      <c r="BG59" s="28" t="s">
        <v>18</v>
      </c>
      <c r="BH59" s="28">
        <v>12</v>
      </c>
      <c r="BJ59" s="36"/>
      <c r="BK59" s="29">
        <f t="shared" si="9"/>
        <v>32</v>
      </c>
      <c r="BL59" s="145">
        <f t="shared" si="3"/>
        <v>0</v>
      </c>
      <c r="BM59" s="145">
        <f t="shared" si="4"/>
        <v>0</v>
      </c>
      <c r="BN59" s="145">
        <f t="shared" si="5"/>
        <v>0</v>
      </c>
      <c r="BO59" s="146">
        <f t="shared" si="6"/>
        <v>0</v>
      </c>
    </row>
    <row r="60" spans="1:67" s="19" customFormat="1" x14ac:dyDescent="0.25">
      <c r="A60" s="40">
        <v>42455</v>
      </c>
      <c r="B60" s="41" t="str">
        <f t="shared" si="7"/>
        <v>16086</v>
      </c>
      <c r="C60" s="19" t="s">
        <v>26</v>
      </c>
      <c r="D60" s="19" t="s">
        <v>70</v>
      </c>
      <c r="E60" s="28">
        <v>8</v>
      </c>
      <c r="F60" s="28">
        <v>3</v>
      </c>
      <c r="G60" s="28" t="s">
        <v>32</v>
      </c>
      <c r="H60" s="42">
        <v>742</v>
      </c>
      <c r="I60" s="42">
        <f t="shared" si="8"/>
        <v>142</v>
      </c>
      <c r="J60" s="23" t="s">
        <v>16</v>
      </c>
      <c r="K60" s="20"/>
      <c r="L60" s="28">
        <v>1</v>
      </c>
      <c r="M60" s="28">
        <v>1</v>
      </c>
      <c r="N60" s="28">
        <v>1</v>
      </c>
      <c r="O60" s="28">
        <v>1</v>
      </c>
      <c r="P60" s="28">
        <v>1</v>
      </c>
      <c r="Q60" s="28">
        <v>1</v>
      </c>
      <c r="R60" s="28"/>
      <c r="S60" s="28"/>
      <c r="T60" s="28"/>
      <c r="U60" s="28"/>
      <c r="V60" s="28" t="s">
        <v>29</v>
      </c>
      <c r="W60" s="28" t="s">
        <v>29</v>
      </c>
      <c r="X60" s="28">
        <v>240</v>
      </c>
      <c r="Y60" s="28"/>
      <c r="Z60" s="28"/>
      <c r="AA60" s="28"/>
      <c r="AB60" s="28"/>
      <c r="AD60" s="24">
        <v>1</v>
      </c>
      <c r="AE60" s="42"/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/>
      <c r="AM60" s="46"/>
      <c r="AN60" s="46"/>
      <c r="AO60" s="46"/>
      <c r="AQ60" s="42"/>
      <c r="AT60" s="47"/>
      <c r="AU60" s="28"/>
      <c r="AV60" s="47"/>
      <c r="AW60" s="47"/>
      <c r="AX60" s="48"/>
      <c r="AY60" s="42">
        <v>58.3</v>
      </c>
      <c r="AZ60" s="28">
        <v>61.9</v>
      </c>
      <c r="BA60" s="28">
        <v>1012.3</v>
      </c>
      <c r="BB60" s="28">
        <v>1012.9</v>
      </c>
      <c r="BC60" s="28">
        <v>0</v>
      </c>
      <c r="BD60" s="28">
        <v>0</v>
      </c>
      <c r="BE60" s="28">
        <v>0</v>
      </c>
      <c r="BF60" s="28">
        <v>1</v>
      </c>
      <c r="BG60" s="28" t="s">
        <v>18</v>
      </c>
      <c r="BH60" s="28">
        <v>12</v>
      </c>
      <c r="BJ60" s="36"/>
      <c r="BK60" s="29">
        <f t="shared" si="9"/>
        <v>32</v>
      </c>
      <c r="BL60" s="145">
        <f t="shared" si="3"/>
        <v>0</v>
      </c>
      <c r="BM60" s="145">
        <f t="shared" si="4"/>
        <v>0</v>
      </c>
      <c r="BN60" s="145">
        <f t="shared" si="5"/>
        <v>0</v>
      </c>
      <c r="BO60" s="146">
        <f t="shared" si="6"/>
        <v>0</v>
      </c>
    </row>
    <row r="61" spans="1:67" s="19" customFormat="1" x14ac:dyDescent="0.25">
      <c r="A61" s="40">
        <v>42455</v>
      </c>
      <c r="B61" s="41" t="str">
        <f t="shared" si="7"/>
        <v>16086</v>
      </c>
      <c r="C61" s="19" t="s">
        <v>26</v>
      </c>
      <c r="D61" s="19" t="s">
        <v>70</v>
      </c>
      <c r="E61" s="28">
        <v>8</v>
      </c>
      <c r="F61" s="28">
        <v>4</v>
      </c>
      <c r="G61" s="28" t="s">
        <v>32</v>
      </c>
      <c r="H61" s="42">
        <v>728</v>
      </c>
      <c r="I61" s="42">
        <f t="shared" si="8"/>
        <v>128</v>
      </c>
      <c r="J61" s="23" t="s">
        <v>16</v>
      </c>
      <c r="K61" s="20"/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D61" s="24">
        <v>0</v>
      </c>
      <c r="AE61" s="42"/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/>
      <c r="AM61" s="46"/>
      <c r="AN61" s="46"/>
      <c r="AO61" s="46"/>
      <c r="AQ61" s="42"/>
      <c r="AT61" s="47"/>
      <c r="AU61" s="28"/>
      <c r="AV61" s="47"/>
      <c r="AW61" s="47"/>
      <c r="AX61" s="48"/>
      <c r="AY61" s="42">
        <v>58.3</v>
      </c>
      <c r="AZ61" s="28">
        <v>61.9</v>
      </c>
      <c r="BA61" s="28">
        <v>1012.3</v>
      </c>
      <c r="BB61" s="28">
        <v>1012.9</v>
      </c>
      <c r="BC61" s="28">
        <v>0</v>
      </c>
      <c r="BD61" s="28">
        <v>1</v>
      </c>
      <c r="BE61" s="28">
        <v>0</v>
      </c>
      <c r="BF61" s="28">
        <v>1</v>
      </c>
      <c r="BG61" s="28" t="s">
        <v>18</v>
      </c>
      <c r="BH61" s="28">
        <v>12</v>
      </c>
      <c r="BJ61" s="36"/>
      <c r="BK61" s="29">
        <f t="shared" si="9"/>
        <v>32</v>
      </c>
      <c r="BL61" s="145">
        <f t="shared" si="3"/>
        <v>0</v>
      </c>
      <c r="BM61" s="145">
        <f t="shared" si="4"/>
        <v>0</v>
      </c>
      <c r="BN61" s="145">
        <f t="shared" si="5"/>
        <v>0</v>
      </c>
      <c r="BO61" s="146">
        <f t="shared" si="6"/>
        <v>0</v>
      </c>
    </row>
    <row r="62" spans="1:67" s="19" customFormat="1" x14ac:dyDescent="0.25">
      <c r="A62" s="40">
        <v>42455</v>
      </c>
      <c r="B62" s="41" t="str">
        <f t="shared" si="7"/>
        <v>16086</v>
      </c>
      <c r="C62" s="19" t="s">
        <v>26</v>
      </c>
      <c r="D62" s="19" t="s">
        <v>70</v>
      </c>
      <c r="E62" s="28">
        <v>8</v>
      </c>
      <c r="F62" s="28">
        <v>5</v>
      </c>
      <c r="G62" s="28" t="s">
        <v>32</v>
      </c>
      <c r="H62" s="42">
        <v>716</v>
      </c>
      <c r="I62" s="42">
        <f t="shared" si="8"/>
        <v>116</v>
      </c>
      <c r="J62" s="23" t="s">
        <v>16</v>
      </c>
      <c r="K62" s="20"/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D62" s="24">
        <v>0</v>
      </c>
      <c r="AE62" s="42"/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/>
      <c r="AM62" s="46"/>
      <c r="AN62" s="46"/>
      <c r="AO62" s="46"/>
      <c r="AQ62" s="42"/>
      <c r="AT62" s="47"/>
      <c r="AU62" s="28"/>
      <c r="AV62" s="47"/>
      <c r="AW62" s="47"/>
      <c r="AX62" s="48"/>
      <c r="AY62" s="42">
        <v>58.3</v>
      </c>
      <c r="AZ62" s="28">
        <v>61.9</v>
      </c>
      <c r="BA62" s="28">
        <v>1012.3</v>
      </c>
      <c r="BB62" s="28">
        <v>1012.9</v>
      </c>
      <c r="BC62" s="28">
        <v>0</v>
      </c>
      <c r="BD62" s="28">
        <v>0</v>
      </c>
      <c r="BE62" s="28">
        <v>0</v>
      </c>
      <c r="BF62" s="28">
        <v>1</v>
      </c>
      <c r="BG62" s="28" t="s">
        <v>18</v>
      </c>
      <c r="BH62" s="28">
        <v>12</v>
      </c>
      <c r="BJ62" s="36"/>
      <c r="BK62" s="29">
        <f t="shared" si="9"/>
        <v>32</v>
      </c>
      <c r="BL62" s="145">
        <f t="shared" si="3"/>
        <v>0</v>
      </c>
      <c r="BM62" s="145">
        <f t="shared" si="4"/>
        <v>0</v>
      </c>
      <c r="BN62" s="145">
        <f t="shared" si="5"/>
        <v>0</v>
      </c>
      <c r="BO62" s="146">
        <f t="shared" si="6"/>
        <v>0</v>
      </c>
    </row>
    <row r="63" spans="1:67" s="19" customFormat="1" x14ac:dyDescent="0.25">
      <c r="A63" s="40">
        <v>42455</v>
      </c>
      <c r="B63" s="41" t="str">
        <f t="shared" si="7"/>
        <v>16086</v>
      </c>
      <c r="C63" s="19" t="s">
        <v>26</v>
      </c>
      <c r="D63" s="19" t="s">
        <v>70</v>
      </c>
      <c r="E63" s="28">
        <v>8</v>
      </c>
      <c r="F63" s="28">
        <v>6</v>
      </c>
      <c r="G63" s="28" t="s">
        <v>32</v>
      </c>
      <c r="H63" s="42">
        <v>704</v>
      </c>
      <c r="I63" s="42">
        <f t="shared" si="8"/>
        <v>104</v>
      </c>
      <c r="J63" s="23" t="s">
        <v>16</v>
      </c>
      <c r="K63" s="20"/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D63" s="24">
        <v>0</v>
      </c>
      <c r="AE63" s="42"/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/>
      <c r="AM63" s="46"/>
      <c r="AN63" s="46"/>
      <c r="AO63" s="46"/>
      <c r="AQ63" s="42"/>
      <c r="AT63" s="47"/>
      <c r="AU63" s="28"/>
      <c r="AV63" s="47"/>
      <c r="AW63" s="47"/>
      <c r="AX63" s="48"/>
      <c r="AY63" s="87">
        <v>58.3</v>
      </c>
      <c r="AZ63" s="22">
        <v>61.9</v>
      </c>
      <c r="BA63" s="22">
        <v>1012.3</v>
      </c>
      <c r="BB63" s="22">
        <v>1012.9</v>
      </c>
      <c r="BC63" s="22">
        <v>0</v>
      </c>
      <c r="BD63" s="28">
        <v>1</v>
      </c>
      <c r="BE63" s="28">
        <v>0</v>
      </c>
      <c r="BF63" s="28">
        <v>1</v>
      </c>
      <c r="BG63" s="28" t="s">
        <v>18</v>
      </c>
      <c r="BH63" s="28">
        <v>12</v>
      </c>
      <c r="BJ63" s="36"/>
      <c r="BK63" s="29">
        <f t="shared" si="9"/>
        <v>32</v>
      </c>
      <c r="BL63" s="145">
        <f t="shared" si="3"/>
        <v>0</v>
      </c>
      <c r="BM63" s="145">
        <f t="shared" si="4"/>
        <v>0</v>
      </c>
      <c r="BN63" s="145">
        <f t="shared" si="5"/>
        <v>0</v>
      </c>
      <c r="BO63" s="146">
        <f t="shared" si="6"/>
        <v>0</v>
      </c>
    </row>
    <row r="64" spans="1:67" s="69" customFormat="1" x14ac:dyDescent="0.25">
      <c r="A64" s="67">
        <v>42455</v>
      </c>
      <c r="B64" s="68" t="str">
        <f t="shared" si="7"/>
        <v>16086</v>
      </c>
      <c r="C64" s="69" t="s">
        <v>26</v>
      </c>
      <c r="D64" s="69" t="s">
        <v>70</v>
      </c>
      <c r="E64" s="71">
        <v>8</v>
      </c>
      <c r="F64" s="71">
        <v>7</v>
      </c>
      <c r="G64" s="71" t="s">
        <v>32</v>
      </c>
      <c r="H64" s="21">
        <v>652</v>
      </c>
      <c r="I64" s="21">
        <f t="shared" si="8"/>
        <v>52</v>
      </c>
      <c r="J64" s="76" t="s">
        <v>16</v>
      </c>
      <c r="K64" s="21"/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D64" s="72">
        <v>0</v>
      </c>
      <c r="AE64" s="21"/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/>
      <c r="AQ64" s="21"/>
      <c r="AT64" s="77"/>
      <c r="AU64" s="71"/>
      <c r="AV64" s="77"/>
      <c r="AW64" s="77"/>
      <c r="AX64" s="78"/>
      <c r="AY64" s="84">
        <v>58.3</v>
      </c>
      <c r="AZ64" s="71">
        <v>61.9</v>
      </c>
      <c r="BA64" s="71">
        <v>1012.3</v>
      </c>
      <c r="BB64" s="71">
        <v>1012.9</v>
      </c>
      <c r="BC64" s="71">
        <v>0</v>
      </c>
      <c r="BD64" s="71">
        <v>0</v>
      </c>
      <c r="BE64" s="71">
        <v>1.2</v>
      </c>
      <c r="BF64" s="71">
        <v>1</v>
      </c>
      <c r="BG64" s="71" t="s">
        <v>18</v>
      </c>
      <c r="BH64" s="71">
        <v>12</v>
      </c>
      <c r="BJ64" s="79"/>
      <c r="BK64" s="80">
        <f t="shared" si="9"/>
        <v>32</v>
      </c>
      <c r="BL64" s="147">
        <f t="shared" si="3"/>
        <v>0</v>
      </c>
      <c r="BM64" s="147">
        <f t="shared" si="4"/>
        <v>0</v>
      </c>
      <c r="BN64" s="147">
        <f t="shared" si="5"/>
        <v>0</v>
      </c>
      <c r="BO64" s="148">
        <f t="shared" si="6"/>
        <v>0</v>
      </c>
    </row>
    <row r="65" spans="1:67" s="19" customFormat="1" x14ac:dyDescent="0.25">
      <c r="A65" s="40" t="s">
        <v>17</v>
      </c>
      <c r="B65" s="41" t="s">
        <v>17</v>
      </c>
      <c r="C65" s="19" t="s">
        <v>26</v>
      </c>
      <c r="D65" s="19" t="s">
        <v>71</v>
      </c>
      <c r="E65" s="28">
        <v>13</v>
      </c>
      <c r="F65" s="28">
        <v>1</v>
      </c>
      <c r="G65" s="28" t="s">
        <v>17</v>
      </c>
      <c r="H65" s="42" t="s">
        <v>17</v>
      </c>
      <c r="I65" s="42" t="s">
        <v>17</v>
      </c>
      <c r="J65" s="23" t="s">
        <v>17</v>
      </c>
      <c r="K65" s="20"/>
      <c r="L65" s="28" t="s">
        <v>17</v>
      </c>
      <c r="M65" s="28" t="s">
        <v>17</v>
      </c>
      <c r="N65" s="28" t="s">
        <v>17</v>
      </c>
      <c r="O65" s="28" t="s">
        <v>17</v>
      </c>
      <c r="P65" s="28" t="s">
        <v>17</v>
      </c>
      <c r="Q65" s="28" t="s">
        <v>17</v>
      </c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D65" s="24" t="s">
        <v>17</v>
      </c>
      <c r="AE65" s="42"/>
      <c r="AF65" s="28" t="s">
        <v>17</v>
      </c>
      <c r="AG65" s="28" t="s">
        <v>17</v>
      </c>
      <c r="AH65" s="28" t="s">
        <v>17</v>
      </c>
      <c r="AI65" s="28" t="s">
        <v>17</v>
      </c>
      <c r="AJ65" s="28" t="s">
        <v>17</v>
      </c>
      <c r="AK65" s="28" t="s">
        <v>17</v>
      </c>
      <c r="AL65" s="28"/>
      <c r="AM65" s="46"/>
      <c r="AN65" s="46"/>
      <c r="AO65" s="46"/>
      <c r="AQ65" s="42"/>
      <c r="AT65" s="47"/>
      <c r="AU65" s="28"/>
      <c r="AV65" s="47"/>
      <c r="AW65" s="47"/>
      <c r="AX65" s="48"/>
      <c r="AY65" s="42" t="s">
        <v>17</v>
      </c>
      <c r="AZ65" s="42" t="s">
        <v>17</v>
      </c>
      <c r="BA65" s="42" t="s">
        <v>17</v>
      </c>
      <c r="BB65" s="42" t="s">
        <v>17</v>
      </c>
      <c r="BC65" s="42" t="s">
        <v>17</v>
      </c>
      <c r="BD65" s="42" t="s">
        <v>17</v>
      </c>
      <c r="BE65" s="42" t="s">
        <v>17</v>
      </c>
      <c r="BF65" s="42" t="s">
        <v>17</v>
      </c>
      <c r="BG65" s="42" t="s">
        <v>17</v>
      </c>
      <c r="BH65" s="42" t="s">
        <v>17</v>
      </c>
      <c r="BI65" s="42" t="s">
        <v>17</v>
      </c>
      <c r="BJ65" s="42" t="s">
        <v>17</v>
      </c>
      <c r="BK65" s="42" t="s">
        <v>17</v>
      </c>
      <c r="BL65" s="145" t="str">
        <f t="shared" si="3"/>
        <v>-</v>
      </c>
      <c r="BM65" s="145" t="str">
        <f t="shared" si="4"/>
        <v>-</v>
      </c>
      <c r="BN65" s="145" t="str">
        <f t="shared" si="5"/>
        <v>-</v>
      </c>
      <c r="BO65" s="146" t="str">
        <f t="shared" si="6"/>
        <v>-</v>
      </c>
    </row>
    <row r="66" spans="1:67" s="19" customFormat="1" x14ac:dyDescent="0.25">
      <c r="A66" s="40">
        <v>42456</v>
      </c>
      <c r="B66" s="41" t="str">
        <f t="shared" si="7"/>
        <v>16087</v>
      </c>
      <c r="C66" s="19" t="s">
        <v>26</v>
      </c>
      <c r="D66" s="19" t="s">
        <v>71</v>
      </c>
      <c r="E66" s="28">
        <v>13</v>
      </c>
      <c r="F66" s="28">
        <v>2</v>
      </c>
      <c r="G66" s="28" t="s">
        <v>32</v>
      </c>
      <c r="H66" s="42">
        <v>659</v>
      </c>
      <c r="I66" s="42">
        <f t="shared" si="8"/>
        <v>59</v>
      </c>
      <c r="J66" s="23" t="s">
        <v>54</v>
      </c>
      <c r="K66" s="20"/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D66" s="24">
        <v>0</v>
      </c>
      <c r="AE66" s="42"/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/>
      <c r="AM66" s="46"/>
      <c r="AN66" s="46"/>
      <c r="AO66" s="46"/>
      <c r="AQ66" s="42"/>
      <c r="AT66" s="47"/>
      <c r="AU66" s="28"/>
      <c r="AV66" s="47"/>
      <c r="AW66" s="47"/>
      <c r="AX66" s="48"/>
      <c r="AY66" s="42">
        <v>56.1</v>
      </c>
      <c r="AZ66" s="42">
        <v>54.5</v>
      </c>
      <c r="BA66" s="28">
        <v>1012.5</v>
      </c>
      <c r="BB66" s="28">
        <v>1013.3</v>
      </c>
      <c r="BC66" s="28">
        <v>0</v>
      </c>
      <c r="BD66" s="28">
        <v>0</v>
      </c>
      <c r="BE66" s="28">
        <v>1.1000000000000001</v>
      </c>
      <c r="BF66" s="28">
        <v>0</v>
      </c>
      <c r="BG66" s="28" t="s">
        <v>16</v>
      </c>
      <c r="BH66" s="28">
        <v>12</v>
      </c>
      <c r="BI66" s="28"/>
      <c r="BJ66" s="36"/>
      <c r="BK66" s="29">
        <f t="shared" si="9"/>
        <v>32</v>
      </c>
      <c r="BL66" s="145">
        <f t="shared" si="3"/>
        <v>0</v>
      </c>
      <c r="BM66" s="145">
        <f t="shared" si="4"/>
        <v>0</v>
      </c>
      <c r="BN66" s="145">
        <f t="shared" si="5"/>
        <v>0</v>
      </c>
      <c r="BO66" s="146">
        <f t="shared" si="6"/>
        <v>0</v>
      </c>
    </row>
    <row r="67" spans="1:67" s="19" customFormat="1" x14ac:dyDescent="0.25">
      <c r="A67" s="40">
        <v>42456</v>
      </c>
      <c r="B67" s="41" t="str">
        <f t="shared" si="7"/>
        <v>16087</v>
      </c>
      <c r="C67" s="19" t="s">
        <v>26</v>
      </c>
      <c r="D67" s="19" t="s">
        <v>71</v>
      </c>
      <c r="E67" s="28">
        <v>13</v>
      </c>
      <c r="F67" s="28">
        <v>3</v>
      </c>
      <c r="G67" s="28" t="s">
        <v>32</v>
      </c>
      <c r="H67" s="42">
        <v>729</v>
      </c>
      <c r="I67" s="42">
        <f t="shared" si="8"/>
        <v>129</v>
      </c>
      <c r="J67" s="23" t="s">
        <v>54</v>
      </c>
      <c r="K67" s="20"/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D67" s="24">
        <v>0</v>
      </c>
      <c r="AE67" s="42"/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/>
      <c r="AM67" s="46"/>
      <c r="AN67" s="46"/>
      <c r="AO67" s="46"/>
      <c r="AQ67" s="42"/>
      <c r="AT67" s="47"/>
      <c r="AU67" s="28"/>
      <c r="AV67" s="47"/>
      <c r="AW67" s="47"/>
      <c r="AX67" s="48"/>
      <c r="AY67" s="42">
        <v>56.1</v>
      </c>
      <c r="AZ67" s="42">
        <v>54.5</v>
      </c>
      <c r="BA67" s="28">
        <v>1012.5</v>
      </c>
      <c r="BB67" s="28">
        <v>1013.3</v>
      </c>
      <c r="BC67" s="28">
        <v>0</v>
      </c>
      <c r="BD67" s="28">
        <v>0</v>
      </c>
      <c r="BE67" s="28">
        <v>2.1</v>
      </c>
      <c r="BF67" s="28">
        <v>1</v>
      </c>
      <c r="BG67" s="28" t="s">
        <v>16</v>
      </c>
      <c r="BH67" s="28">
        <v>12</v>
      </c>
      <c r="BI67" s="28"/>
      <c r="BJ67" s="36"/>
      <c r="BK67" s="29">
        <f t="shared" si="9"/>
        <v>32</v>
      </c>
      <c r="BL67" s="145">
        <f t="shared" si="3"/>
        <v>0</v>
      </c>
      <c r="BM67" s="145">
        <f t="shared" si="4"/>
        <v>0</v>
      </c>
      <c r="BN67" s="145">
        <f t="shared" si="5"/>
        <v>0</v>
      </c>
      <c r="BO67" s="146">
        <f t="shared" si="6"/>
        <v>0</v>
      </c>
    </row>
    <row r="68" spans="1:67" s="19" customFormat="1" x14ac:dyDescent="0.25">
      <c r="A68" s="40">
        <v>42456</v>
      </c>
      <c r="B68" s="41" t="str">
        <f t="shared" si="7"/>
        <v>16087</v>
      </c>
      <c r="C68" s="19" t="s">
        <v>26</v>
      </c>
      <c r="D68" s="19" t="s">
        <v>71</v>
      </c>
      <c r="E68" s="28">
        <v>13</v>
      </c>
      <c r="F68" s="28">
        <v>4</v>
      </c>
      <c r="G68" s="28" t="s">
        <v>32</v>
      </c>
      <c r="H68" s="42">
        <v>742</v>
      </c>
      <c r="I68" s="42">
        <f t="shared" si="8"/>
        <v>142</v>
      </c>
      <c r="J68" s="23" t="s">
        <v>54</v>
      </c>
      <c r="K68" s="20"/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D68" s="24">
        <v>0</v>
      </c>
      <c r="AE68" s="42"/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/>
      <c r="AM68" s="46"/>
      <c r="AN68" s="46"/>
      <c r="AO68" s="46"/>
      <c r="AQ68" s="42"/>
      <c r="AT68" s="47"/>
      <c r="AU68" s="28"/>
      <c r="AV68" s="47"/>
      <c r="AW68" s="47"/>
      <c r="AX68" s="48"/>
      <c r="AY68" s="42">
        <v>56.1</v>
      </c>
      <c r="AZ68" s="42">
        <v>54.5</v>
      </c>
      <c r="BA68" s="28">
        <v>1012.5</v>
      </c>
      <c r="BB68" s="28">
        <v>1013.3</v>
      </c>
      <c r="BC68" s="28">
        <v>0</v>
      </c>
      <c r="BD68" s="28">
        <v>0</v>
      </c>
      <c r="BE68" s="28">
        <v>1.9</v>
      </c>
      <c r="BF68" s="28">
        <v>1</v>
      </c>
      <c r="BG68" s="28" t="s">
        <v>16</v>
      </c>
      <c r="BH68" s="28">
        <v>12</v>
      </c>
      <c r="BI68" s="28"/>
      <c r="BJ68" s="36"/>
      <c r="BK68" s="29">
        <f t="shared" si="9"/>
        <v>32</v>
      </c>
      <c r="BL68" s="145">
        <f t="shared" si="3"/>
        <v>0</v>
      </c>
      <c r="BM68" s="145">
        <f t="shared" si="4"/>
        <v>0</v>
      </c>
      <c r="BN68" s="145">
        <f t="shared" si="5"/>
        <v>0</v>
      </c>
      <c r="BO68" s="146">
        <f t="shared" si="6"/>
        <v>0</v>
      </c>
    </row>
    <row r="69" spans="1:67" s="69" customFormat="1" x14ac:dyDescent="0.25">
      <c r="A69" s="67">
        <v>42456</v>
      </c>
      <c r="B69" s="68" t="str">
        <f t="shared" ref="B69:B85" si="10">RIGHT(YEAR(A69),2)&amp;TEXT(A69-DATE(YEAR(A69),1,0),"000")</f>
        <v>16087</v>
      </c>
      <c r="C69" s="69" t="s">
        <v>26</v>
      </c>
      <c r="D69" s="69" t="s">
        <v>71</v>
      </c>
      <c r="E69" s="71">
        <v>13</v>
      </c>
      <c r="F69" s="71">
        <v>5</v>
      </c>
      <c r="G69" s="71" t="s">
        <v>32</v>
      </c>
      <c r="H69" s="21">
        <v>753</v>
      </c>
      <c r="I69" s="21">
        <f t="shared" ref="I69:I88" si="11">H69-600</f>
        <v>153</v>
      </c>
      <c r="J69" s="76" t="s">
        <v>54</v>
      </c>
      <c r="K69" s="21"/>
      <c r="L69" s="71">
        <v>1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/>
      <c r="S69" s="71"/>
      <c r="T69" s="71"/>
      <c r="U69" s="71"/>
      <c r="V69" s="71" t="s">
        <v>30</v>
      </c>
      <c r="W69" s="71" t="s">
        <v>42</v>
      </c>
      <c r="X69" s="71">
        <v>330</v>
      </c>
      <c r="Y69" s="71"/>
      <c r="Z69" s="71"/>
      <c r="AA69" s="71"/>
      <c r="AB69" s="71"/>
      <c r="AD69" s="72">
        <v>1</v>
      </c>
      <c r="AE69" s="21"/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/>
      <c r="AQ69" s="21"/>
      <c r="AT69" s="77"/>
      <c r="AU69" s="71"/>
      <c r="AV69" s="77"/>
      <c r="AW69" s="77"/>
      <c r="AX69" s="78"/>
      <c r="AY69" s="21">
        <v>56.1</v>
      </c>
      <c r="AZ69" s="21">
        <v>54.5</v>
      </c>
      <c r="BA69" s="71">
        <v>1012.5</v>
      </c>
      <c r="BB69" s="71">
        <v>1013.3</v>
      </c>
      <c r="BC69" s="71">
        <v>0</v>
      </c>
      <c r="BD69" s="71">
        <v>0</v>
      </c>
      <c r="BE69" s="71">
        <v>1.9</v>
      </c>
      <c r="BF69" s="71">
        <v>1</v>
      </c>
      <c r="BG69" s="71" t="s">
        <v>16</v>
      </c>
      <c r="BH69" s="71">
        <v>12</v>
      </c>
      <c r="BI69" s="71"/>
      <c r="BJ69" s="79"/>
      <c r="BK69" s="80">
        <f t="shared" ref="BK69:BK85" si="12">CONVERT(BJ69,"C","F")</f>
        <v>32</v>
      </c>
      <c r="BL69" s="147">
        <f t="shared" si="3"/>
        <v>0</v>
      </c>
      <c r="BM69" s="147">
        <f t="shared" si="4"/>
        <v>0</v>
      </c>
      <c r="BN69" s="147">
        <f t="shared" si="5"/>
        <v>0</v>
      </c>
      <c r="BO69" s="148">
        <f t="shared" si="6"/>
        <v>1</v>
      </c>
    </row>
    <row r="70" spans="1:67" s="19" customFormat="1" x14ac:dyDescent="0.25">
      <c r="A70" s="40">
        <v>42455</v>
      </c>
      <c r="B70" s="41" t="str">
        <f t="shared" si="10"/>
        <v>16086</v>
      </c>
      <c r="C70" s="19" t="s">
        <v>26</v>
      </c>
      <c r="D70" s="46" t="s">
        <v>75</v>
      </c>
      <c r="E70" s="28">
        <v>18</v>
      </c>
      <c r="F70" s="28">
        <v>1</v>
      </c>
      <c r="G70" s="28" t="s">
        <v>32</v>
      </c>
      <c r="H70" s="42">
        <v>704</v>
      </c>
      <c r="I70" s="42">
        <f t="shared" si="11"/>
        <v>104</v>
      </c>
      <c r="J70" s="23" t="s">
        <v>54</v>
      </c>
      <c r="K70" s="20"/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D70" s="24">
        <v>0</v>
      </c>
      <c r="AE70" s="42"/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/>
      <c r="AM70" s="46"/>
      <c r="AN70" s="46"/>
      <c r="AO70" s="46"/>
      <c r="AQ70" s="42"/>
      <c r="AT70" s="47"/>
      <c r="AU70" s="28"/>
      <c r="AV70" s="47"/>
      <c r="AW70" s="47"/>
      <c r="AX70" s="48"/>
      <c r="AY70" s="42">
        <v>52.5</v>
      </c>
      <c r="AZ70" s="28">
        <v>53.6</v>
      </c>
      <c r="BA70" s="28">
        <v>1012.5</v>
      </c>
      <c r="BB70" s="28">
        <v>1013</v>
      </c>
      <c r="BC70" s="28">
        <v>0</v>
      </c>
      <c r="BD70" s="28">
        <v>1</v>
      </c>
      <c r="BE70" s="28">
        <v>3.1</v>
      </c>
      <c r="BF70" s="28">
        <v>1</v>
      </c>
      <c r="BG70" s="28" t="s">
        <v>18</v>
      </c>
      <c r="BH70" s="28">
        <v>13</v>
      </c>
      <c r="BI70" s="28"/>
      <c r="BJ70" s="36"/>
      <c r="BK70" s="29">
        <f t="shared" si="12"/>
        <v>32</v>
      </c>
      <c r="BL70" s="145">
        <f t="shared" ref="BL70:BL88" si="13">IF(G70="B-C",IF(AND(SUM(L70:O70)=0,P70=1,Q70=0),1,IF(L70="-","-",0)),IF(AND(SUM(L70:O70)=0,P70=0,Q70=1),1,IF(L70="-","-",0)))</f>
        <v>0</v>
      </c>
      <c r="BM70" s="145">
        <f t="shared" ref="BM70:BM88" si="14">IF(AND(SUM(L70:O70)=0,P70=1,Q70=1),1,IF(L70="-","-",0))</f>
        <v>0</v>
      </c>
      <c r="BN70" s="145">
        <f t="shared" ref="BN70:BN88" si="15">IF(G70="B-C",IF(AND(SUM(L70:O70)=0,P70=0,Q70=1),1,IF(L70="-","-",0)),IF(AND(SUM(L70:O70)=0,P70=1,Q70=0),1,IF(L70="-","-",0)))</f>
        <v>0</v>
      </c>
      <c r="BO70" s="146">
        <f t="shared" ref="BO70:BO88" si="16">IF(AND(SUM(L70:O70)&gt;0,P70=0,Q70=0),1,IF(L70="-","-",0))</f>
        <v>0</v>
      </c>
    </row>
    <row r="71" spans="1:67" s="19" customFormat="1" x14ac:dyDescent="0.25">
      <c r="A71" s="40">
        <v>42455</v>
      </c>
      <c r="B71" s="41" t="str">
        <f t="shared" si="10"/>
        <v>16086</v>
      </c>
      <c r="C71" s="19" t="s">
        <v>26</v>
      </c>
      <c r="D71" s="46" t="s">
        <v>75</v>
      </c>
      <c r="E71" s="28">
        <v>18</v>
      </c>
      <c r="F71" s="28">
        <v>2</v>
      </c>
      <c r="G71" s="28" t="s">
        <v>32</v>
      </c>
      <c r="H71" s="42">
        <v>712</v>
      </c>
      <c r="I71" s="42">
        <f t="shared" si="11"/>
        <v>112</v>
      </c>
      <c r="J71" s="23" t="s">
        <v>54</v>
      </c>
      <c r="K71" s="20"/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D71" s="24">
        <v>0</v>
      </c>
      <c r="AE71" s="42"/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/>
      <c r="AM71" s="46"/>
      <c r="AN71" s="46"/>
      <c r="AO71" s="46"/>
      <c r="AQ71" s="42"/>
      <c r="AT71" s="47"/>
      <c r="AU71" s="28"/>
      <c r="AV71" s="47"/>
      <c r="AW71" s="47"/>
      <c r="AX71" s="48"/>
      <c r="AY71" s="42">
        <v>52.5</v>
      </c>
      <c r="AZ71" s="28">
        <v>53.6</v>
      </c>
      <c r="BA71" s="28">
        <v>1012.5</v>
      </c>
      <c r="BB71" s="28">
        <v>1013</v>
      </c>
      <c r="BC71" s="28">
        <v>0</v>
      </c>
      <c r="BD71" s="28">
        <v>1</v>
      </c>
      <c r="BE71" s="28">
        <v>3.9</v>
      </c>
      <c r="BF71" s="28">
        <v>1</v>
      </c>
      <c r="BG71" s="28" t="s">
        <v>18</v>
      </c>
      <c r="BH71" s="28">
        <v>13</v>
      </c>
      <c r="BI71" s="28"/>
      <c r="BJ71" s="36"/>
      <c r="BK71" s="29">
        <f t="shared" si="12"/>
        <v>32</v>
      </c>
      <c r="BL71" s="145">
        <f t="shared" si="13"/>
        <v>0</v>
      </c>
      <c r="BM71" s="145">
        <f t="shared" si="14"/>
        <v>0</v>
      </c>
      <c r="BN71" s="145">
        <f t="shared" si="15"/>
        <v>0</v>
      </c>
      <c r="BO71" s="146">
        <f t="shared" si="16"/>
        <v>0</v>
      </c>
    </row>
    <row r="72" spans="1:67" s="19" customFormat="1" x14ac:dyDescent="0.25">
      <c r="A72" s="40">
        <v>42455</v>
      </c>
      <c r="B72" s="41" t="str">
        <f t="shared" si="10"/>
        <v>16086</v>
      </c>
      <c r="C72" s="19" t="s">
        <v>26</v>
      </c>
      <c r="D72" s="46" t="s">
        <v>75</v>
      </c>
      <c r="E72" s="28">
        <v>18</v>
      </c>
      <c r="F72" s="28">
        <v>3</v>
      </c>
      <c r="G72" s="28" t="s">
        <v>32</v>
      </c>
      <c r="H72" s="42">
        <v>720</v>
      </c>
      <c r="I72" s="42">
        <f t="shared" si="11"/>
        <v>120</v>
      </c>
      <c r="J72" s="23" t="s">
        <v>54</v>
      </c>
      <c r="K72" s="20"/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D72" s="24">
        <v>0</v>
      </c>
      <c r="AE72" s="42"/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/>
      <c r="AM72" s="46"/>
      <c r="AN72" s="46"/>
      <c r="AO72" s="46"/>
      <c r="AQ72" s="42"/>
      <c r="AT72" s="47"/>
      <c r="AU72" s="28"/>
      <c r="AV72" s="47"/>
      <c r="AW72" s="47"/>
      <c r="AX72" s="48"/>
      <c r="AY72" s="42">
        <v>52.5</v>
      </c>
      <c r="AZ72" s="28">
        <v>53.6</v>
      </c>
      <c r="BA72" s="28">
        <v>1012.5</v>
      </c>
      <c r="BB72" s="28">
        <v>1013</v>
      </c>
      <c r="BC72" s="28">
        <v>0</v>
      </c>
      <c r="BD72" s="28">
        <v>1</v>
      </c>
      <c r="BE72" s="28">
        <v>2.2999999999999998</v>
      </c>
      <c r="BF72" s="28">
        <v>1</v>
      </c>
      <c r="BG72" s="28" t="s">
        <v>18</v>
      </c>
      <c r="BH72" s="28">
        <v>13</v>
      </c>
      <c r="BI72" s="28"/>
      <c r="BJ72" s="36"/>
      <c r="BK72" s="29">
        <f t="shared" si="12"/>
        <v>32</v>
      </c>
      <c r="BL72" s="145">
        <f t="shared" si="13"/>
        <v>0</v>
      </c>
      <c r="BM72" s="145">
        <f t="shared" si="14"/>
        <v>0</v>
      </c>
      <c r="BN72" s="145">
        <f t="shared" si="15"/>
        <v>0</v>
      </c>
      <c r="BO72" s="146">
        <f t="shared" si="16"/>
        <v>0</v>
      </c>
    </row>
    <row r="73" spans="1:67" s="19" customFormat="1" x14ac:dyDescent="0.25">
      <c r="A73" s="40">
        <v>42455</v>
      </c>
      <c r="B73" s="58" t="str">
        <f t="shared" si="10"/>
        <v>16086</v>
      </c>
      <c r="C73" s="46" t="s">
        <v>26</v>
      </c>
      <c r="D73" s="46" t="s">
        <v>75</v>
      </c>
      <c r="E73" s="22">
        <v>18</v>
      </c>
      <c r="F73" s="22">
        <v>4</v>
      </c>
      <c r="G73" s="22" t="s">
        <v>32</v>
      </c>
      <c r="H73" s="20">
        <v>732</v>
      </c>
      <c r="I73" s="20">
        <f t="shared" si="11"/>
        <v>132</v>
      </c>
      <c r="J73" s="23" t="s">
        <v>54</v>
      </c>
      <c r="K73" s="20"/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D73" s="24">
        <v>0</v>
      </c>
      <c r="AE73" s="42"/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/>
      <c r="AM73" s="46"/>
      <c r="AN73" s="46"/>
      <c r="AO73" s="46"/>
      <c r="AQ73" s="42"/>
      <c r="AT73" s="47"/>
      <c r="AU73" s="28"/>
      <c r="AV73" s="47"/>
      <c r="AW73" s="47"/>
      <c r="AX73" s="48"/>
      <c r="AY73" s="42">
        <v>52.5</v>
      </c>
      <c r="AZ73" s="28">
        <v>53.6</v>
      </c>
      <c r="BA73" s="28">
        <v>1012.5</v>
      </c>
      <c r="BB73" s="28">
        <v>1013</v>
      </c>
      <c r="BC73" s="28">
        <v>0</v>
      </c>
      <c r="BD73" s="28">
        <v>1</v>
      </c>
      <c r="BE73" s="28">
        <v>1.4</v>
      </c>
      <c r="BF73" s="28">
        <v>1</v>
      </c>
      <c r="BG73" s="28" t="s">
        <v>16</v>
      </c>
      <c r="BH73" s="28">
        <v>13</v>
      </c>
      <c r="BI73" s="28"/>
      <c r="BJ73" s="36"/>
      <c r="BK73" s="29">
        <f t="shared" si="12"/>
        <v>32</v>
      </c>
      <c r="BL73" s="145">
        <f t="shared" si="13"/>
        <v>0</v>
      </c>
      <c r="BM73" s="145">
        <f t="shared" si="14"/>
        <v>0</v>
      </c>
      <c r="BN73" s="145">
        <f t="shared" si="15"/>
        <v>0</v>
      </c>
      <c r="BO73" s="146">
        <f t="shared" si="16"/>
        <v>0</v>
      </c>
    </row>
    <row r="74" spans="1:67" s="19" customFormat="1" x14ac:dyDescent="0.25">
      <c r="A74" s="40">
        <v>42455</v>
      </c>
      <c r="B74" s="58" t="str">
        <f t="shared" ref="B74" si="17">RIGHT(YEAR(A74),2)&amp;TEXT(A74-DATE(YEAR(A74),1,0),"000")</f>
        <v>16086</v>
      </c>
      <c r="C74" s="46" t="s">
        <v>26</v>
      </c>
      <c r="D74" s="46" t="s">
        <v>75</v>
      </c>
      <c r="E74" s="22">
        <v>18</v>
      </c>
      <c r="F74" s="22">
        <v>5</v>
      </c>
      <c r="G74" s="22" t="s">
        <v>32</v>
      </c>
      <c r="H74" s="20">
        <v>741</v>
      </c>
      <c r="I74" s="20">
        <f t="shared" ref="I74" si="18">H74-600</f>
        <v>141</v>
      </c>
      <c r="J74" s="23" t="s">
        <v>54</v>
      </c>
      <c r="K74" s="20"/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D74" s="24">
        <v>0</v>
      </c>
      <c r="AE74" s="42"/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/>
      <c r="AM74" s="46"/>
      <c r="AN74" s="46"/>
      <c r="AO74" s="46"/>
      <c r="AQ74" s="42"/>
      <c r="AT74" s="47"/>
      <c r="AU74" s="28"/>
      <c r="AV74" s="47"/>
      <c r="AW74" s="47"/>
      <c r="AX74" s="48"/>
      <c r="AY74" s="87">
        <v>52.5</v>
      </c>
      <c r="AZ74" s="22">
        <v>53.6</v>
      </c>
      <c r="BA74" s="22">
        <v>1012.5</v>
      </c>
      <c r="BB74" s="22">
        <v>1013</v>
      </c>
      <c r="BC74" s="22">
        <v>0</v>
      </c>
      <c r="BD74" s="28">
        <v>1</v>
      </c>
      <c r="BE74" s="28">
        <v>2.8</v>
      </c>
      <c r="BF74" s="28">
        <v>1</v>
      </c>
      <c r="BG74" s="28" t="s">
        <v>16</v>
      </c>
      <c r="BH74" s="28">
        <v>13</v>
      </c>
      <c r="BI74" s="28"/>
      <c r="BJ74" s="36"/>
      <c r="BK74" s="29"/>
      <c r="BL74" s="145">
        <f t="shared" si="13"/>
        <v>0</v>
      </c>
      <c r="BM74" s="145">
        <f t="shared" si="14"/>
        <v>0</v>
      </c>
      <c r="BN74" s="145">
        <f t="shared" si="15"/>
        <v>0</v>
      </c>
      <c r="BO74" s="146">
        <f t="shared" si="16"/>
        <v>0</v>
      </c>
    </row>
    <row r="75" spans="1:67" s="69" customFormat="1" x14ac:dyDescent="0.25">
      <c r="A75" s="67">
        <v>42455</v>
      </c>
      <c r="B75" s="68" t="str">
        <f t="shared" si="10"/>
        <v>16086</v>
      </c>
      <c r="C75" s="69" t="s">
        <v>26</v>
      </c>
      <c r="D75" s="69" t="s">
        <v>75</v>
      </c>
      <c r="E75" s="71">
        <v>18</v>
      </c>
      <c r="F75" s="71">
        <v>6</v>
      </c>
      <c r="G75" s="71" t="s">
        <v>32</v>
      </c>
      <c r="H75" s="21">
        <v>750</v>
      </c>
      <c r="I75" s="21">
        <f t="shared" si="11"/>
        <v>150</v>
      </c>
      <c r="J75" s="76" t="s">
        <v>54</v>
      </c>
      <c r="K75" s="21"/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D75" s="72">
        <v>0</v>
      </c>
      <c r="AE75" s="21"/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/>
      <c r="AQ75" s="21"/>
      <c r="AT75" s="77"/>
      <c r="AU75" s="71"/>
      <c r="AV75" s="77"/>
      <c r="AW75" s="77"/>
      <c r="AX75" s="78"/>
      <c r="AY75" s="84">
        <v>52.5</v>
      </c>
      <c r="AZ75" s="71">
        <v>53.6</v>
      </c>
      <c r="BA75" s="71">
        <v>1012.5</v>
      </c>
      <c r="BB75" s="71">
        <v>1013</v>
      </c>
      <c r="BC75" s="71">
        <v>0</v>
      </c>
      <c r="BD75" s="71">
        <v>2</v>
      </c>
      <c r="BE75" s="71">
        <v>1.8</v>
      </c>
      <c r="BF75" s="71">
        <v>1</v>
      </c>
      <c r="BG75" s="71" t="s">
        <v>16</v>
      </c>
      <c r="BH75" s="71">
        <v>13</v>
      </c>
      <c r="BI75" s="71"/>
      <c r="BJ75" s="79"/>
      <c r="BK75" s="80">
        <f t="shared" si="12"/>
        <v>32</v>
      </c>
      <c r="BL75" s="147">
        <f t="shared" si="13"/>
        <v>0</v>
      </c>
      <c r="BM75" s="147">
        <f t="shared" si="14"/>
        <v>0</v>
      </c>
      <c r="BN75" s="147">
        <f t="shared" si="15"/>
        <v>0</v>
      </c>
      <c r="BO75" s="148">
        <f t="shared" si="16"/>
        <v>0</v>
      </c>
    </row>
    <row r="76" spans="1:67" s="19" customFormat="1" x14ac:dyDescent="0.25">
      <c r="A76" s="57">
        <v>42455</v>
      </c>
      <c r="B76" s="41" t="str">
        <f t="shared" si="10"/>
        <v>16086</v>
      </c>
      <c r="C76" s="19" t="s">
        <v>26</v>
      </c>
      <c r="D76" s="19" t="s">
        <v>31</v>
      </c>
      <c r="E76" s="28">
        <v>19</v>
      </c>
      <c r="F76" s="28">
        <v>1</v>
      </c>
      <c r="G76" s="28" t="s">
        <v>32</v>
      </c>
      <c r="H76" s="42">
        <v>643</v>
      </c>
      <c r="I76" s="42">
        <f>H76-600</f>
        <v>43</v>
      </c>
      <c r="J76" s="23" t="s">
        <v>54</v>
      </c>
      <c r="K76" s="20"/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D76" s="24">
        <v>0</v>
      </c>
      <c r="AE76" s="42"/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X76" s="24"/>
      <c r="AY76" s="87">
        <v>64.099999999999994</v>
      </c>
      <c r="AZ76" s="22">
        <v>67.099999999999994</v>
      </c>
      <c r="BA76" s="22">
        <v>1013.4</v>
      </c>
      <c r="BB76" s="22">
        <v>1013</v>
      </c>
      <c r="BC76" s="28">
        <v>0</v>
      </c>
      <c r="BD76" s="28">
        <v>1</v>
      </c>
      <c r="BE76" s="28">
        <v>0</v>
      </c>
      <c r="BF76" s="28">
        <v>1</v>
      </c>
      <c r="BG76" s="28" t="s">
        <v>16</v>
      </c>
      <c r="BH76" s="28">
        <v>13</v>
      </c>
      <c r="BI76" s="28"/>
      <c r="BJ76" s="36"/>
      <c r="BK76" s="29">
        <f t="shared" si="12"/>
        <v>32</v>
      </c>
      <c r="BL76" s="145">
        <f t="shared" si="13"/>
        <v>0</v>
      </c>
      <c r="BM76" s="145">
        <f t="shared" si="14"/>
        <v>0</v>
      </c>
      <c r="BN76" s="145">
        <f t="shared" si="15"/>
        <v>0</v>
      </c>
      <c r="BO76" s="146">
        <f t="shared" si="16"/>
        <v>0</v>
      </c>
    </row>
    <row r="77" spans="1:67" s="19" customFormat="1" x14ac:dyDescent="0.25">
      <c r="A77" s="57">
        <v>42455</v>
      </c>
      <c r="B77" s="41" t="str">
        <f t="shared" si="10"/>
        <v>16086</v>
      </c>
      <c r="C77" s="19" t="s">
        <v>26</v>
      </c>
      <c r="D77" s="46" t="s">
        <v>31</v>
      </c>
      <c r="E77" s="28">
        <v>19</v>
      </c>
      <c r="F77" s="28">
        <v>2</v>
      </c>
      <c r="G77" s="28" t="s">
        <v>32</v>
      </c>
      <c r="H77" s="42">
        <v>703</v>
      </c>
      <c r="I77" s="42">
        <f t="shared" si="11"/>
        <v>103</v>
      </c>
      <c r="J77" s="23" t="s">
        <v>54</v>
      </c>
      <c r="K77" s="20"/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D77" s="24">
        <v>0</v>
      </c>
      <c r="AE77" s="42"/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8"/>
      <c r="AM77" s="46"/>
      <c r="AN77" s="46"/>
      <c r="AO77" s="46"/>
      <c r="AQ77" s="42"/>
      <c r="AS77" s="28"/>
      <c r="AT77" s="28"/>
      <c r="AU77" s="28"/>
      <c r="AV77" s="28"/>
      <c r="AX77" s="24"/>
      <c r="AY77" s="87">
        <v>64.099999999999994</v>
      </c>
      <c r="AZ77" s="22">
        <v>67.099999999999994</v>
      </c>
      <c r="BA77" s="22">
        <v>1013.4</v>
      </c>
      <c r="BB77" s="22">
        <v>1013</v>
      </c>
      <c r="BC77" s="28">
        <v>0</v>
      </c>
      <c r="BD77" s="28">
        <v>1</v>
      </c>
      <c r="BE77" s="28">
        <v>0</v>
      </c>
      <c r="BF77" s="28">
        <v>1</v>
      </c>
      <c r="BG77" s="28" t="s">
        <v>16</v>
      </c>
      <c r="BH77" s="28">
        <v>13</v>
      </c>
      <c r="BI77" s="28"/>
      <c r="BJ77" s="36"/>
      <c r="BK77" s="29">
        <f t="shared" si="12"/>
        <v>32</v>
      </c>
      <c r="BL77" s="145">
        <f t="shared" si="13"/>
        <v>0</v>
      </c>
      <c r="BM77" s="145">
        <f t="shared" si="14"/>
        <v>0</v>
      </c>
      <c r="BN77" s="145">
        <f t="shared" si="15"/>
        <v>0</v>
      </c>
      <c r="BO77" s="146">
        <f t="shared" si="16"/>
        <v>0</v>
      </c>
    </row>
    <row r="78" spans="1:67" s="19" customFormat="1" x14ac:dyDescent="0.25">
      <c r="A78" s="57">
        <v>42455</v>
      </c>
      <c r="B78" s="41" t="str">
        <f t="shared" si="10"/>
        <v>16086</v>
      </c>
      <c r="C78" s="19" t="s">
        <v>26</v>
      </c>
      <c r="D78" s="46" t="s">
        <v>31</v>
      </c>
      <c r="E78" s="28">
        <v>19</v>
      </c>
      <c r="F78" s="28">
        <v>3</v>
      </c>
      <c r="G78" s="28" t="s">
        <v>32</v>
      </c>
      <c r="H78" s="42">
        <v>720</v>
      </c>
      <c r="I78" s="42">
        <f t="shared" si="11"/>
        <v>120</v>
      </c>
      <c r="J78" s="23" t="s">
        <v>54</v>
      </c>
      <c r="K78" s="20"/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D78" s="24">
        <v>0</v>
      </c>
      <c r="AE78" s="42"/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8"/>
      <c r="AM78" s="46"/>
      <c r="AN78" s="46"/>
      <c r="AO78" s="46"/>
      <c r="AQ78" s="42"/>
      <c r="AT78" s="47"/>
      <c r="AU78" s="28"/>
      <c r="AV78" s="47"/>
      <c r="AW78" s="47"/>
      <c r="AX78" s="48"/>
      <c r="AY78" s="87">
        <v>64.099999999999994</v>
      </c>
      <c r="AZ78" s="22">
        <v>67.099999999999994</v>
      </c>
      <c r="BA78" s="22">
        <v>1013.4</v>
      </c>
      <c r="BB78" s="22">
        <v>1013</v>
      </c>
      <c r="BC78" s="28">
        <v>0</v>
      </c>
      <c r="BD78" s="28">
        <v>1</v>
      </c>
      <c r="BE78" s="28">
        <v>0</v>
      </c>
      <c r="BF78" s="28">
        <v>1</v>
      </c>
      <c r="BG78" s="28" t="s">
        <v>16</v>
      </c>
      <c r="BH78" s="28">
        <v>13</v>
      </c>
      <c r="BI78" s="28"/>
      <c r="BJ78" s="36"/>
      <c r="BK78" s="29">
        <f t="shared" si="12"/>
        <v>32</v>
      </c>
      <c r="BL78" s="145">
        <f t="shared" si="13"/>
        <v>0</v>
      </c>
      <c r="BM78" s="145">
        <f t="shared" si="14"/>
        <v>0</v>
      </c>
      <c r="BN78" s="145">
        <f t="shared" si="15"/>
        <v>0</v>
      </c>
      <c r="BO78" s="146">
        <f t="shared" si="16"/>
        <v>0</v>
      </c>
    </row>
    <row r="79" spans="1:67" s="19" customFormat="1" x14ac:dyDescent="0.25">
      <c r="A79" s="57">
        <v>42455</v>
      </c>
      <c r="B79" s="41" t="str">
        <f t="shared" si="10"/>
        <v>16086</v>
      </c>
      <c r="C79" s="19" t="s">
        <v>26</v>
      </c>
      <c r="D79" s="46" t="s">
        <v>31</v>
      </c>
      <c r="E79" s="28">
        <v>19</v>
      </c>
      <c r="F79" s="28">
        <v>4</v>
      </c>
      <c r="G79" s="28" t="s">
        <v>32</v>
      </c>
      <c r="H79" s="42">
        <v>730</v>
      </c>
      <c r="I79" s="42">
        <f t="shared" si="11"/>
        <v>130</v>
      </c>
      <c r="J79" s="23" t="s">
        <v>54</v>
      </c>
      <c r="K79" s="20"/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D79" s="24">
        <v>0</v>
      </c>
      <c r="AE79" s="42"/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8"/>
      <c r="AM79" s="46"/>
      <c r="AN79" s="46"/>
      <c r="AO79" s="46"/>
      <c r="AQ79" s="42"/>
      <c r="AT79" s="47"/>
      <c r="AU79" s="28"/>
      <c r="AV79" s="47"/>
      <c r="AW79" s="47"/>
      <c r="AX79" s="48"/>
      <c r="AY79" s="87">
        <v>64.099999999999994</v>
      </c>
      <c r="AZ79" s="22">
        <v>67.099999999999994</v>
      </c>
      <c r="BA79" s="22">
        <v>1013.4</v>
      </c>
      <c r="BB79" s="22">
        <v>1013</v>
      </c>
      <c r="BC79" s="28">
        <v>0</v>
      </c>
      <c r="BD79" s="28">
        <v>2</v>
      </c>
      <c r="BE79" s="28">
        <v>0</v>
      </c>
      <c r="BF79" s="28">
        <v>1</v>
      </c>
      <c r="BG79" s="28" t="s">
        <v>16</v>
      </c>
      <c r="BH79" s="28">
        <v>13</v>
      </c>
      <c r="BI79" s="28"/>
      <c r="BJ79" s="36"/>
      <c r="BK79" s="29">
        <f t="shared" si="12"/>
        <v>32</v>
      </c>
      <c r="BL79" s="145">
        <f t="shared" si="13"/>
        <v>0</v>
      </c>
      <c r="BM79" s="145">
        <f t="shared" si="14"/>
        <v>0</v>
      </c>
      <c r="BN79" s="145">
        <f t="shared" si="15"/>
        <v>0</v>
      </c>
      <c r="BO79" s="146">
        <f t="shared" si="16"/>
        <v>0</v>
      </c>
    </row>
    <row r="80" spans="1:67" s="19" customFormat="1" x14ac:dyDescent="0.25">
      <c r="A80" s="57">
        <v>42455</v>
      </c>
      <c r="B80" s="41" t="str">
        <f t="shared" si="10"/>
        <v>16086</v>
      </c>
      <c r="C80" s="19" t="s">
        <v>26</v>
      </c>
      <c r="D80" s="46" t="s">
        <v>31</v>
      </c>
      <c r="E80" s="28">
        <v>19</v>
      </c>
      <c r="F80" s="28">
        <v>5</v>
      </c>
      <c r="G80" s="28" t="s">
        <v>32</v>
      </c>
      <c r="H80" s="42">
        <v>740</v>
      </c>
      <c r="I80" s="42">
        <f t="shared" si="11"/>
        <v>140</v>
      </c>
      <c r="J80" s="23" t="s">
        <v>54</v>
      </c>
      <c r="K80" s="20"/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D80" s="24">
        <v>0</v>
      </c>
      <c r="AE80" s="42"/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8"/>
      <c r="AM80" s="46"/>
      <c r="AN80" s="46"/>
      <c r="AO80" s="46"/>
      <c r="AQ80" s="42"/>
      <c r="AT80" s="47"/>
      <c r="AU80" s="28"/>
      <c r="AV80" s="47"/>
      <c r="AW80" s="47"/>
      <c r="AX80" s="48"/>
      <c r="AY80" s="87">
        <v>64.099999999999994</v>
      </c>
      <c r="AZ80" s="22">
        <v>67.099999999999994</v>
      </c>
      <c r="BA80" s="22">
        <v>1013.4</v>
      </c>
      <c r="BB80" s="22">
        <v>1013</v>
      </c>
      <c r="BC80" s="28">
        <v>0</v>
      </c>
      <c r="BD80" s="28">
        <v>2</v>
      </c>
      <c r="BE80" s="28">
        <v>0</v>
      </c>
      <c r="BF80" s="28">
        <v>1</v>
      </c>
      <c r="BG80" s="28" t="s">
        <v>16</v>
      </c>
      <c r="BH80" s="28">
        <v>13</v>
      </c>
      <c r="BI80" s="28"/>
      <c r="BJ80" s="36"/>
      <c r="BK80" s="29">
        <f t="shared" si="12"/>
        <v>32</v>
      </c>
      <c r="BL80" s="145">
        <f t="shared" si="13"/>
        <v>0</v>
      </c>
      <c r="BM80" s="145">
        <f t="shared" si="14"/>
        <v>0</v>
      </c>
      <c r="BN80" s="145">
        <f t="shared" si="15"/>
        <v>0</v>
      </c>
      <c r="BO80" s="146">
        <f t="shared" si="16"/>
        <v>0</v>
      </c>
    </row>
    <row r="81" spans="1:67" s="19" customFormat="1" x14ac:dyDescent="0.25">
      <c r="A81" s="57">
        <v>42455</v>
      </c>
      <c r="B81" s="41" t="str">
        <f t="shared" si="10"/>
        <v>16086</v>
      </c>
      <c r="C81" s="19" t="s">
        <v>26</v>
      </c>
      <c r="D81" s="46" t="s">
        <v>31</v>
      </c>
      <c r="E81" s="28">
        <v>19</v>
      </c>
      <c r="F81" s="28">
        <v>6</v>
      </c>
      <c r="G81" s="28" t="s">
        <v>32</v>
      </c>
      <c r="H81" s="42">
        <v>748</v>
      </c>
      <c r="I81" s="42">
        <f t="shared" si="11"/>
        <v>148</v>
      </c>
      <c r="J81" s="23" t="s">
        <v>54</v>
      </c>
      <c r="K81" s="20"/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D81" s="24">
        <v>0</v>
      </c>
      <c r="AE81" s="42"/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8"/>
      <c r="AM81" s="46"/>
      <c r="AN81" s="46"/>
      <c r="AO81" s="46"/>
      <c r="AQ81" s="42"/>
      <c r="AT81" s="47"/>
      <c r="AU81" s="28"/>
      <c r="AV81" s="47"/>
      <c r="AW81" s="47"/>
      <c r="AX81" s="48"/>
      <c r="AY81" s="87">
        <v>64.099999999999994</v>
      </c>
      <c r="AZ81" s="22">
        <v>67.099999999999994</v>
      </c>
      <c r="BA81" s="22">
        <v>1013.4</v>
      </c>
      <c r="BB81" s="22">
        <v>1013</v>
      </c>
      <c r="BC81" s="28">
        <v>0</v>
      </c>
      <c r="BD81" s="28">
        <v>2</v>
      </c>
      <c r="BE81" s="28">
        <v>0</v>
      </c>
      <c r="BF81" s="28">
        <v>1</v>
      </c>
      <c r="BG81" s="28" t="s">
        <v>16</v>
      </c>
      <c r="BH81" s="28">
        <v>13</v>
      </c>
      <c r="BI81" s="28"/>
      <c r="BJ81" s="36"/>
      <c r="BK81" s="29">
        <f t="shared" si="12"/>
        <v>32</v>
      </c>
      <c r="BL81" s="145">
        <f t="shared" si="13"/>
        <v>0</v>
      </c>
      <c r="BM81" s="145">
        <f t="shared" si="14"/>
        <v>0</v>
      </c>
      <c r="BN81" s="145">
        <f t="shared" si="15"/>
        <v>0</v>
      </c>
      <c r="BO81" s="146">
        <f t="shared" si="16"/>
        <v>0</v>
      </c>
    </row>
    <row r="82" spans="1:67" s="19" customFormat="1" x14ac:dyDescent="0.25">
      <c r="A82" s="57">
        <v>42455</v>
      </c>
      <c r="B82" s="41" t="str">
        <f t="shared" si="10"/>
        <v>16086</v>
      </c>
      <c r="C82" s="19" t="s">
        <v>26</v>
      </c>
      <c r="D82" s="46" t="s">
        <v>31</v>
      </c>
      <c r="E82" s="28">
        <v>19</v>
      </c>
      <c r="F82" s="28">
        <v>7</v>
      </c>
      <c r="G82" s="28" t="s">
        <v>32</v>
      </c>
      <c r="H82" s="42">
        <v>801</v>
      </c>
      <c r="I82" s="42">
        <f t="shared" si="11"/>
        <v>201</v>
      </c>
      <c r="J82" s="23" t="s">
        <v>54</v>
      </c>
      <c r="K82" s="20"/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D82" s="24">
        <v>0</v>
      </c>
      <c r="AE82" s="42"/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8"/>
      <c r="AM82" s="46"/>
      <c r="AN82" s="46"/>
      <c r="AO82" s="46"/>
      <c r="AQ82" s="42"/>
      <c r="AT82" s="47"/>
      <c r="AU82" s="28"/>
      <c r="AV82" s="47"/>
      <c r="AW82" s="47"/>
      <c r="AX82" s="48"/>
      <c r="AY82" s="87">
        <v>64.099999999999994</v>
      </c>
      <c r="AZ82" s="22">
        <v>67.099999999999994</v>
      </c>
      <c r="BA82" s="22">
        <v>1013.4</v>
      </c>
      <c r="BB82" s="22">
        <v>1013</v>
      </c>
      <c r="BC82" s="28">
        <v>0</v>
      </c>
      <c r="BD82" s="28">
        <v>2</v>
      </c>
      <c r="BE82" s="28">
        <v>0</v>
      </c>
      <c r="BF82" s="28">
        <v>1</v>
      </c>
      <c r="BG82" s="28" t="s">
        <v>16</v>
      </c>
      <c r="BH82" s="28">
        <v>13</v>
      </c>
      <c r="BI82" s="28"/>
      <c r="BJ82" s="36"/>
      <c r="BK82" s="29">
        <f t="shared" si="12"/>
        <v>32</v>
      </c>
      <c r="BL82" s="145">
        <f t="shared" si="13"/>
        <v>0</v>
      </c>
      <c r="BM82" s="145">
        <f t="shared" si="14"/>
        <v>0</v>
      </c>
      <c r="BN82" s="145">
        <f t="shared" si="15"/>
        <v>0</v>
      </c>
      <c r="BO82" s="146">
        <f t="shared" si="16"/>
        <v>0</v>
      </c>
    </row>
    <row r="83" spans="1:67" s="19" customFormat="1" x14ac:dyDescent="0.25">
      <c r="A83" s="57">
        <v>42455</v>
      </c>
      <c r="B83" s="41" t="str">
        <f t="shared" si="10"/>
        <v>16086</v>
      </c>
      <c r="C83" s="19" t="s">
        <v>26</v>
      </c>
      <c r="D83" s="46" t="s">
        <v>31</v>
      </c>
      <c r="E83" s="28">
        <v>19</v>
      </c>
      <c r="F83" s="28">
        <v>8</v>
      </c>
      <c r="G83" s="28" t="s">
        <v>32</v>
      </c>
      <c r="H83" s="42">
        <v>819</v>
      </c>
      <c r="I83" s="42">
        <f t="shared" si="11"/>
        <v>219</v>
      </c>
      <c r="J83" s="23" t="s">
        <v>54</v>
      </c>
      <c r="K83" s="20"/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D83" s="24">
        <v>0</v>
      </c>
      <c r="AE83" s="42"/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8"/>
      <c r="AM83" s="46"/>
      <c r="AN83" s="46"/>
      <c r="AO83" s="46"/>
      <c r="AQ83" s="42"/>
      <c r="AT83" s="47"/>
      <c r="AU83" s="28"/>
      <c r="AV83" s="47"/>
      <c r="AW83" s="47"/>
      <c r="AX83" s="48"/>
      <c r="AY83" s="87">
        <v>64.099999999999994</v>
      </c>
      <c r="AZ83" s="22">
        <v>67.099999999999994</v>
      </c>
      <c r="BA83" s="22">
        <v>1013.4</v>
      </c>
      <c r="BB83" s="22">
        <v>1013</v>
      </c>
      <c r="BC83" s="28">
        <v>0</v>
      </c>
      <c r="BD83" s="28">
        <v>2</v>
      </c>
      <c r="BE83" s="28">
        <v>1.3</v>
      </c>
      <c r="BF83" s="28">
        <v>1</v>
      </c>
      <c r="BG83" s="28" t="s">
        <v>16</v>
      </c>
      <c r="BH83" s="28">
        <v>13</v>
      </c>
      <c r="BI83" s="28"/>
      <c r="BJ83" s="36"/>
      <c r="BK83" s="29">
        <f t="shared" si="12"/>
        <v>32</v>
      </c>
      <c r="BL83" s="145">
        <f t="shared" si="13"/>
        <v>0</v>
      </c>
      <c r="BM83" s="145">
        <f t="shared" si="14"/>
        <v>0</v>
      </c>
      <c r="BN83" s="145">
        <f t="shared" si="15"/>
        <v>0</v>
      </c>
      <c r="BO83" s="146">
        <f t="shared" si="16"/>
        <v>0</v>
      </c>
    </row>
    <row r="84" spans="1:67" s="19" customFormat="1" x14ac:dyDescent="0.25">
      <c r="A84" s="57">
        <v>42455</v>
      </c>
      <c r="B84" s="41" t="str">
        <f t="shared" si="10"/>
        <v>16086</v>
      </c>
      <c r="C84" s="19" t="s">
        <v>26</v>
      </c>
      <c r="D84" s="46" t="s">
        <v>31</v>
      </c>
      <c r="E84" s="28">
        <v>19</v>
      </c>
      <c r="F84" s="28">
        <v>9</v>
      </c>
      <c r="G84" s="28" t="s">
        <v>32</v>
      </c>
      <c r="H84" s="42">
        <v>830</v>
      </c>
      <c r="I84" s="42">
        <f t="shared" si="11"/>
        <v>230</v>
      </c>
      <c r="J84" s="23" t="s">
        <v>54</v>
      </c>
      <c r="K84" s="20"/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1</v>
      </c>
      <c r="R84" s="28" t="s">
        <v>49</v>
      </c>
      <c r="S84" s="28" t="s">
        <v>49</v>
      </c>
      <c r="T84" s="28" t="s">
        <v>49</v>
      </c>
      <c r="U84" s="28"/>
      <c r="V84" s="28" t="s">
        <v>19</v>
      </c>
      <c r="W84" s="28" t="s">
        <v>52</v>
      </c>
      <c r="X84" s="28">
        <v>320</v>
      </c>
      <c r="Y84" s="28"/>
      <c r="Z84" s="28"/>
      <c r="AA84" s="28"/>
      <c r="AB84" s="28"/>
      <c r="AD84" s="24">
        <v>1</v>
      </c>
      <c r="AE84" s="42"/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8"/>
      <c r="AM84" s="46"/>
      <c r="AN84" s="46"/>
      <c r="AO84" s="46"/>
      <c r="AQ84" s="42"/>
      <c r="AT84" s="47"/>
      <c r="AU84" s="28"/>
      <c r="AV84" s="47"/>
      <c r="AW84" s="47"/>
      <c r="AX84" s="48"/>
      <c r="AY84" s="87">
        <v>64.099999999999994</v>
      </c>
      <c r="AZ84" s="22">
        <v>67.099999999999994</v>
      </c>
      <c r="BA84" s="22">
        <v>1013.4</v>
      </c>
      <c r="BB84" s="22">
        <v>1013</v>
      </c>
      <c r="BC84" s="28">
        <v>0</v>
      </c>
      <c r="BD84" s="28">
        <v>2</v>
      </c>
      <c r="BE84" s="28">
        <v>1.3</v>
      </c>
      <c r="BF84" s="28">
        <v>1</v>
      </c>
      <c r="BG84" s="28" t="s">
        <v>16</v>
      </c>
      <c r="BH84" s="28">
        <v>13</v>
      </c>
      <c r="BI84" s="28"/>
      <c r="BJ84" s="36"/>
      <c r="BK84" s="29">
        <f t="shared" si="12"/>
        <v>32</v>
      </c>
      <c r="BL84" s="145">
        <f t="shared" si="13"/>
        <v>0</v>
      </c>
      <c r="BM84" s="145">
        <f t="shared" si="14"/>
        <v>0</v>
      </c>
      <c r="BN84" s="145">
        <f t="shared" si="15"/>
        <v>1</v>
      </c>
      <c r="BO84" s="146">
        <f t="shared" si="16"/>
        <v>0</v>
      </c>
    </row>
    <row r="85" spans="1:67" s="69" customFormat="1" x14ac:dyDescent="0.25">
      <c r="A85" s="67">
        <v>42455</v>
      </c>
      <c r="B85" s="68" t="str">
        <f t="shared" si="10"/>
        <v>16086</v>
      </c>
      <c r="C85" s="69" t="s">
        <v>26</v>
      </c>
      <c r="D85" s="69" t="s">
        <v>31</v>
      </c>
      <c r="E85" s="71">
        <v>19</v>
      </c>
      <c r="F85" s="71">
        <v>10</v>
      </c>
      <c r="G85" s="71" t="s">
        <v>32</v>
      </c>
      <c r="H85" s="21">
        <v>846</v>
      </c>
      <c r="I85" s="21">
        <f t="shared" si="11"/>
        <v>246</v>
      </c>
      <c r="J85" s="76" t="s">
        <v>54</v>
      </c>
      <c r="K85" s="21"/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1</v>
      </c>
      <c r="R85" s="71" t="s">
        <v>49</v>
      </c>
      <c r="S85" s="71" t="s">
        <v>49</v>
      </c>
      <c r="T85" s="71" t="s">
        <v>49</v>
      </c>
      <c r="U85" s="71"/>
      <c r="V85" s="71" t="s">
        <v>73</v>
      </c>
      <c r="W85" s="71" t="s">
        <v>52</v>
      </c>
      <c r="X85" s="71">
        <v>100</v>
      </c>
      <c r="Y85" s="71"/>
      <c r="Z85" s="71" t="s">
        <v>42</v>
      </c>
      <c r="AA85" s="71" t="s">
        <v>52</v>
      </c>
      <c r="AB85" s="71">
        <v>100</v>
      </c>
      <c r="AD85" s="72">
        <v>2</v>
      </c>
      <c r="AE85" s="21"/>
      <c r="AF85" s="71">
        <v>0</v>
      </c>
      <c r="AG85" s="71">
        <v>0</v>
      </c>
      <c r="AH85" s="71">
        <v>0</v>
      </c>
      <c r="AI85" s="71">
        <v>0</v>
      </c>
      <c r="AJ85" s="71">
        <v>0</v>
      </c>
      <c r="AK85" s="71">
        <v>0</v>
      </c>
      <c r="AL85" s="71"/>
      <c r="AQ85" s="21"/>
      <c r="AT85" s="77"/>
      <c r="AU85" s="71"/>
      <c r="AV85" s="77"/>
      <c r="AW85" s="77"/>
      <c r="AX85" s="78"/>
      <c r="AY85" s="84">
        <v>64.099999999999994</v>
      </c>
      <c r="AZ85" s="71">
        <v>67.099999999999994</v>
      </c>
      <c r="BA85" s="71">
        <v>1013.4</v>
      </c>
      <c r="BB85" s="71">
        <v>1013</v>
      </c>
      <c r="BC85" s="71">
        <v>0</v>
      </c>
      <c r="BD85" s="71">
        <v>2</v>
      </c>
      <c r="BE85" s="71">
        <v>1.3</v>
      </c>
      <c r="BF85" s="71">
        <v>1</v>
      </c>
      <c r="BG85" s="71" t="s">
        <v>16</v>
      </c>
      <c r="BH85" s="71">
        <v>13</v>
      </c>
      <c r="BI85" s="71"/>
      <c r="BJ85" s="79"/>
      <c r="BK85" s="80">
        <f t="shared" si="12"/>
        <v>32</v>
      </c>
      <c r="BL85" s="147">
        <f t="shared" si="13"/>
        <v>0</v>
      </c>
      <c r="BM85" s="147">
        <f t="shared" si="14"/>
        <v>0</v>
      </c>
      <c r="BN85" s="147">
        <f t="shared" si="15"/>
        <v>1</v>
      </c>
      <c r="BO85" s="148">
        <f t="shared" si="16"/>
        <v>0</v>
      </c>
    </row>
    <row r="86" spans="1:67" s="46" customFormat="1" x14ac:dyDescent="0.25">
      <c r="A86" s="57">
        <v>42454</v>
      </c>
      <c r="B86" s="58" t="str">
        <f t="shared" ref="B86:B88" si="19">RIGHT(YEAR(A86),2)&amp;TEXT(A86-DATE(YEAR(A86),1,0),"000")</f>
        <v>16085</v>
      </c>
      <c r="C86" s="46" t="s">
        <v>26</v>
      </c>
      <c r="D86" s="46" t="s">
        <v>28</v>
      </c>
      <c r="E86" s="22">
        <v>3</v>
      </c>
      <c r="F86" s="22">
        <v>1</v>
      </c>
      <c r="G86" s="22" t="s">
        <v>32</v>
      </c>
      <c r="H86" s="20">
        <v>838</v>
      </c>
      <c r="I86" s="42">
        <f t="shared" si="11"/>
        <v>238</v>
      </c>
      <c r="J86" s="23" t="s">
        <v>16</v>
      </c>
      <c r="K86" s="20"/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D86" s="24">
        <v>0</v>
      </c>
      <c r="AE86" s="20"/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/>
      <c r="AQ86" s="20"/>
      <c r="AT86" s="81"/>
      <c r="AU86" s="22"/>
      <c r="AV86" s="81"/>
      <c r="AW86" s="81"/>
      <c r="AX86" s="48"/>
      <c r="AY86" s="20" t="s">
        <v>66</v>
      </c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82"/>
      <c r="BK86" s="83"/>
      <c r="BL86" s="145">
        <f t="shared" si="13"/>
        <v>0</v>
      </c>
      <c r="BM86" s="145">
        <f t="shared" si="14"/>
        <v>0</v>
      </c>
      <c r="BN86" s="145">
        <f t="shared" si="15"/>
        <v>0</v>
      </c>
      <c r="BO86" s="146">
        <f t="shared" si="16"/>
        <v>0</v>
      </c>
    </row>
    <row r="87" spans="1:67" s="46" customFormat="1" x14ac:dyDescent="0.25">
      <c r="A87" s="57">
        <v>42454</v>
      </c>
      <c r="B87" s="58" t="str">
        <f t="shared" si="19"/>
        <v>16085</v>
      </c>
      <c r="C87" s="46" t="s">
        <v>26</v>
      </c>
      <c r="D87" s="46" t="s">
        <v>28</v>
      </c>
      <c r="E87" s="22">
        <v>3</v>
      </c>
      <c r="F87" s="22">
        <v>2</v>
      </c>
      <c r="G87" s="22" t="s">
        <v>32</v>
      </c>
      <c r="H87" s="20">
        <v>830</v>
      </c>
      <c r="I87" s="42">
        <f t="shared" si="11"/>
        <v>230</v>
      </c>
      <c r="J87" s="23" t="s">
        <v>16</v>
      </c>
      <c r="K87" s="20"/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D87" s="24">
        <v>0</v>
      </c>
      <c r="AE87" s="20"/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/>
      <c r="AQ87" s="20"/>
      <c r="AT87" s="81"/>
      <c r="AU87" s="22"/>
      <c r="AV87" s="81"/>
      <c r="AW87" s="81"/>
      <c r="AX87" s="48"/>
      <c r="AY87" s="20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82"/>
      <c r="BK87" s="83"/>
      <c r="BL87" s="145">
        <f t="shared" si="13"/>
        <v>0</v>
      </c>
      <c r="BM87" s="145">
        <f t="shared" si="14"/>
        <v>0</v>
      </c>
      <c r="BN87" s="145">
        <f t="shared" si="15"/>
        <v>0</v>
      </c>
      <c r="BO87" s="146">
        <f t="shared" si="16"/>
        <v>0</v>
      </c>
    </row>
    <row r="88" spans="1:67" s="69" customFormat="1" x14ac:dyDescent="0.25">
      <c r="A88" s="67">
        <v>42454</v>
      </c>
      <c r="B88" s="68" t="str">
        <f t="shared" si="19"/>
        <v>16085</v>
      </c>
      <c r="C88" s="69" t="s">
        <v>26</v>
      </c>
      <c r="D88" s="69" t="s">
        <v>28</v>
      </c>
      <c r="E88" s="71">
        <v>3</v>
      </c>
      <c r="F88" s="71">
        <v>3</v>
      </c>
      <c r="G88" s="71" t="s">
        <v>32</v>
      </c>
      <c r="H88" s="21">
        <v>823</v>
      </c>
      <c r="I88" s="21">
        <f t="shared" si="11"/>
        <v>223</v>
      </c>
      <c r="J88" s="76" t="s">
        <v>16</v>
      </c>
      <c r="K88" s="21"/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0</v>
      </c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D88" s="72">
        <v>0</v>
      </c>
      <c r="AE88" s="21"/>
      <c r="AF88" s="71">
        <v>0</v>
      </c>
      <c r="AG88" s="71">
        <v>0</v>
      </c>
      <c r="AH88" s="71">
        <v>0</v>
      </c>
      <c r="AI88" s="71">
        <v>0</v>
      </c>
      <c r="AJ88" s="71">
        <v>0</v>
      </c>
      <c r="AK88" s="71">
        <v>0</v>
      </c>
      <c r="AL88" s="71"/>
      <c r="AQ88" s="21"/>
      <c r="AT88" s="77"/>
      <c r="AU88" s="71"/>
      <c r="AV88" s="77"/>
      <c r="AW88" s="77"/>
      <c r="AX88" s="78"/>
      <c r="AY88" s="2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9"/>
      <c r="BK88" s="80"/>
      <c r="BL88" s="147">
        <f t="shared" si="13"/>
        <v>0</v>
      </c>
      <c r="BM88" s="147">
        <f t="shared" si="14"/>
        <v>0</v>
      </c>
      <c r="BN88" s="147">
        <f t="shared" si="15"/>
        <v>0</v>
      </c>
      <c r="BO88" s="148">
        <f t="shared" si="16"/>
        <v>0</v>
      </c>
    </row>
    <row r="89" spans="1:67" s="19" customFormat="1" x14ac:dyDescent="0.25">
      <c r="E89" s="28"/>
      <c r="F89" s="28"/>
      <c r="G89" s="28"/>
      <c r="H89" s="42"/>
      <c r="I89" s="42"/>
      <c r="J89" s="23"/>
      <c r="K89" s="20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19" t="s">
        <v>55</v>
      </c>
      <c r="AB89" s="19" t="s">
        <v>56</v>
      </c>
      <c r="AD89" s="24">
        <f>COUNT(AD5:AD88)</f>
        <v>83</v>
      </c>
      <c r="AE89" s="42"/>
      <c r="AF89" s="28"/>
      <c r="AG89" s="28"/>
      <c r="AH89" s="28"/>
      <c r="AI89" s="28"/>
      <c r="AJ89" s="28"/>
      <c r="AK89" s="28"/>
      <c r="AL89" s="28"/>
      <c r="AM89" s="46"/>
      <c r="AN89" s="46"/>
      <c r="AO89" s="46"/>
      <c r="AQ89" s="42"/>
      <c r="AT89" s="47"/>
      <c r="AU89" s="28"/>
      <c r="AV89" s="47"/>
      <c r="AW89" s="47"/>
      <c r="AX89" s="48"/>
      <c r="AY89" s="42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36"/>
      <c r="BK89" s="29">
        <f t="shared" ref="BK89:BK96" si="20">CONVERT(BJ89,"C","F")</f>
        <v>32</v>
      </c>
    </row>
    <row r="90" spans="1:67" x14ac:dyDescent="0.25">
      <c r="AA90" t="s">
        <v>57</v>
      </c>
      <c r="AB90" t="s">
        <v>58</v>
      </c>
      <c r="AD90" s="15">
        <f>SUM(AD5:AD88)</f>
        <v>10</v>
      </c>
      <c r="BJ90" s="36"/>
      <c r="BK90" s="29">
        <f t="shared" si="20"/>
        <v>32</v>
      </c>
    </row>
    <row r="91" spans="1:67" x14ac:dyDescent="0.25">
      <c r="AA91"/>
      <c r="AB91" t="s">
        <v>59</v>
      </c>
      <c r="AD91" s="1">
        <f>COUNT(L5:L88)</f>
        <v>83</v>
      </c>
      <c r="BJ91" s="36"/>
      <c r="BK91" s="29">
        <f t="shared" si="20"/>
        <v>32</v>
      </c>
    </row>
    <row r="92" spans="1:67" x14ac:dyDescent="0.25">
      <c r="BJ92" s="36"/>
      <c r="BK92" s="29">
        <f t="shared" si="20"/>
        <v>32</v>
      </c>
    </row>
    <row r="93" spans="1:67" x14ac:dyDescent="0.25">
      <c r="AA93" t="s">
        <v>60</v>
      </c>
      <c r="BJ93" s="36"/>
      <c r="BK93" s="29">
        <f t="shared" si="20"/>
        <v>32</v>
      </c>
    </row>
    <row r="94" spans="1:67" x14ac:dyDescent="0.25">
      <c r="AB94" t="s">
        <v>59</v>
      </c>
      <c r="AD94" s="15">
        <f>AD91+Week1_PM!AD90+Week2_AM!AD87+Week2_PM!AD86+Week3_AM!AD93+Week3_PM!AD92</f>
        <v>410</v>
      </c>
      <c r="BJ94" s="36"/>
      <c r="BK94" s="29">
        <f t="shared" si="20"/>
        <v>32</v>
      </c>
    </row>
    <row r="95" spans="1:67" x14ac:dyDescent="0.25">
      <c r="AB95" t="s">
        <v>61</v>
      </c>
      <c r="AD95" s="15">
        <v>10</v>
      </c>
      <c r="BJ95" s="36"/>
      <c r="BK95" s="29">
        <f t="shared" si="20"/>
        <v>32</v>
      </c>
    </row>
    <row r="96" spans="1:67" x14ac:dyDescent="0.25">
      <c r="AA96"/>
      <c r="AB96" t="s">
        <v>55</v>
      </c>
      <c r="AD96" s="15">
        <f>COUNT(F5:F85)</f>
        <v>81</v>
      </c>
      <c r="BJ96" s="36"/>
      <c r="BK96" s="29">
        <f t="shared" si="20"/>
        <v>32</v>
      </c>
    </row>
    <row r="97" spans="27:30" x14ac:dyDescent="0.25">
      <c r="AA97" s="1" t="s">
        <v>93</v>
      </c>
    </row>
    <row r="98" spans="27:30" x14ac:dyDescent="0.25">
      <c r="AA98"/>
      <c r="AB98" t="s">
        <v>94</v>
      </c>
      <c r="AD98" s="15">
        <f>AD90+Week1_PM!AD89+Week2_AM!AD86+Week2_PM!AD85+Week3_AM!AD91+Week3_PM!AD91</f>
        <v>22</v>
      </c>
    </row>
    <row r="99" spans="27:30" x14ac:dyDescent="0.25">
      <c r="AA99"/>
      <c r="AB99" t="s">
        <v>55</v>
      </c>
      <c r="AD99" s="15">
        <v>18</v>
      </c>
    </row>
    <row r="100" spans="27:30" x14ac:dyDescent="0.25">
      <c r="AA100"/>
      <c r="AB100" t="s">
        <v>62</v>
      </c>
      <c r="AD100" s="15">
        <f>AD90+Week2_AM!AD86+Week3_AM!AD91</f>
        <v>16</v>
      </c>
    </row>
    <row r="101" spans="27:30" x14ac:dyDescent="0.25">
      <c r="AA101"/>
      <c r="AB101" t="s">
        <v>63</v>
      </c>
      <c r="AD101" s="15">
        <f>Week1_PM!AD89+Week2_PM!AD85+Week3_PM!AD91</f>
        <v>6</v>
      </c>
    </row>
    <row r="102" spans="27:30" x14ac:dyDescent="0.25">
      <c r="AA102"/>
    </row>
    <row r="103" spans="27:30" x14ac:dyDescent="0.25">
      <c r="AA103"/>
    </row>
    <row r="104" spans="27:30" x14ac:dyDescent="0.25">
      <c r="AA104"/>
    </row>
  </sheetData>
  <sortState ref="H39:H48">
    <sortCondition ref="H39"/>
  </sortState>
  <mergeCells count="2">
    <mergeCell ref="K2:AD2"/>
    <mergeCell ref="AE2:AX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8"/>
  <sheetViews>
    <sheetView tabSelected="1" topLeftCell="A48" zoomScale="75" zoomScaleNormal="75" zoomScalePageLayoutView="75" workbookViewId="0">
      <pane xSplit="5" topLeftCell="F1" activePane="topRight" state="frozen"/>
      <selection pane="topRight" activeCell="AD83" sqref="AD4:AD83"/>
    </sheetView>
  </sheetViews>
  <sheetFormatPr defaultColWidth="11.125" defaultRowHeight="15.75" x14ac:dyDescent="0.25"/>
  <cols>
    <col min="1" max="1" width="9.5" style="19" bestFit="1" customWidth="1"/>
    <col min="2" max="2" width="6" style="19" bestFit="1" customWidth="1"/>
    <col min="3" max="3" width="3.125" style="19" bestFit="1" customWidth="1"/>
    <col min="4" max="4" width="5.125" style="19" bestFit="1" customWidth="1"/>
    <col min="5" max="5" width="5.625" style="54" bestFit="1" customWidth="1"/>
    <col min="6" max="6" width="6.625" style="28" bestFit="1" customWidth="1"/>
    <col min="7" max="7" width="5.125" style="28" customWidth="1"/>
    <col min="8" max="8" width="6" style="42" bestFit="1" customWidth="1"/>
    <col min="9" max="9" width="8.5" style="42" customWidth="1"/>
    <col min="10" max="10" width="6.125" style="24" customWidth="1"/>
    <col min="11" max="11" width="6.875" style="20" bestFit="1" customWidth="1"/>
    <col min="12" max="17" width="2.125" style="28" customWidth="1"/>
    <col min="18" max="18" width="3.625" style="28" bestFit="1" customWidth="1"/>
    <col min="19" max="19" width="4.625" style="22" bestFit="1" customWidth="1"/>
    <col min="20" max="20" width="7.625" style="22" customWidth="1"/>
    <col min="21" max="21" width="1.375" style="30" customWidth="1"/>
    <col min="22" max="22" width="5.625" style="22" customWidth="1"/>
    <col min="23" max="23" width="8.25" style="22" customWidth="1"/>
    <col min="24" max="24" width="8.125" style="22" customWidth="1"/>
    <col min="25" max="25" width="1.125" style="30" customWidth="1"/>
    <col min="26" max="28" width="7.125" style="22" customWidth="1"/>
    <col min="29" max="29" width="1" style="16" customWidth="1"/>
    <col min="30" max="30" width="9.625" style="24" customWidth="1"/>
    <col min="31" max="31" width="6.875" style="42" customWidth="1"/>
    <col min="32" max="36" width="1.875" style="28" customWidth="1"/>
    <col min="37" max="37" width="1.875" style="22" customWidth="1"/>
    <col min="38" max="38" width="3.625" style="22" bestFit="1" customWidth="1"/>
    <col min="39" max="39" width="4.625" style="22" bestFit="1" customWidth="1"/>
    <col min="40" max="40" width="7.125" style="22" customWidth="1"/>
    <col min="41" max="41" width="7.875" style="22" bestFit="1" customWidth="1"/>
    <col min="42" max="42" width="7.125" style="22" bestFit="1" customWidth="1"/>
    <col min="43" max="43" width="3.5" style="22" customWidth="1"/>
    <col min="44" max="44" width="7.125" style="22" bestFit="1" customWidth="1"/>
    <col min="45" max="45" width="8.375" style="22" bestFit="1" customWidth="1"/>
    <col min="46" max="46" width="8.375" style="22" customWidth="1"/>
    <col min="47" max="47" width="9.125" style="24" customWidth="1"/>
    <col min="48" max="48" width="9.125" style="18" bestFit="1" customWidth="1"/>
    <col min="49" max="49" width="10" style="19" bestFit="1" customWidth="1"/>
    <col min="50" max="50" width="6.875" style="19" bestFit="1" customWidth="1"/>
    <col min="51" max="51" width="7.625" style="19" bestFit="1" customWidth="1"/>
    <col min="52" max="52" width="6.625" style="28" bestFit="1" customWidth="1"/>
    <col min="53" max="53" width="5.375" style="28" bestFit="1" customWidth="1"/>
    <col min="54" max="54" width="5" style="28" bestFit="1" customWidth="1"/>
    <col min="55" max="55" width="3.5" style="28" bestFit="1" customWidth="1"/>
    <col min="56" max="56" width="6.875" style="28" customWidth="1"/>
    <col min="57" max="57" width="5.125" style="28" bestFit="1" customWidth="1"/>
    <col min="58" max="58" width="4.125" style="19" bestFit="1" customWidth="1"/>
    <col min="59" max="16384" width="11.125" style="19"/>
  </cols>
  <sheetData>
    <row r="1" spans="1:64" customFormat="1" x14ac:dyDescent="0.25">
      <c r="E1" s="52"/>
      <c r="F1" s="1"/>
      <c r="G1" s="1"/>
      <c r="H1" s="3"/>
      <c r="I1" s="3"/>
      <c r="J1" s="24"/>
      <c r="K1" s="150" t="s">
        <v>20</v>
      </c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153" t="s">
        <v>21</v>
      </c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5"/>
      <c r="AV1" s="3"/>
      <c r="AW1" s="1"/>
      <c r="AX1" s="1"/>
      <c r="AY1" s="1"/>
      <c r="AZ1" s="1"/>
      <c r="BA1" s="1"/>
      <c r="BB1" s="1"/>
      <c r="BC1" s="1"/>
      <c r="BD1" s="1"/>
      <c r="BE1" s="1"/>
    </row>
    <row r="2" spans="1:64" s="2" customFormat="1" x14ac:dyDescent="0.25">
      <c r="E2" s="53"/>
      <c r="H2" s="3"/>
      <c r="I2" s="3"/>
      <c r="J2" s="25"/>
      <c r="K2" s="9" t="s">
        <v>25</v>
      </c>
      <c r="L2" s="2">
        <v>2</v>
      </c>
      <c r="S2" s="10"/>
      <c r="T2" s="10"/>
      <c r="U2" s="100"/>
      <c r="V2" s="3" t="s">
        <v>39</v>
      </c>
      <c r="W2" s="3" t="s">
        <v>39</v>
      </c>
      <c r="X2" s="3" t="s">
        <v>39</v>
      </c>
      <c r="Y2" s="6"/>
      <c r="Z2" s="10" t="s">
        <v>40</v>
      </c>
      <c r="AA2" s="2" t="s">
        <v>40</v>
      </c>
      <c r="AB2" s="2" t="s">
        <v>40</v>
      </c>
      <c r="AC2" s="8"/>
      <c r="AD2" s="13"/>
      <c r="AE2" s="3" t="s">
        <v>25</v>
      </c>
      <c r="AF2" s="2">
        <v>2</v>
      </c>
      <c r="AK2" s="10"/>
      <c r="AL2" s="10"/>
      <c r="AM2" s="10"/>
      <c r="AN2" s="3" t="s">
        <v>39</v>
      </c>
      <c r="AO2" s="3" t="s">
        <v>39</v>
      </c>
      <c r="AP2" s="3" t="s">
        <v>39</v>
      </c>
      <c r="AQ2" s="6"/>
      <c r="AR2" s="2" t="s">
        <v>40</v>
      </c>
      <c r="AS2" s="2" t="s">
        <v>40</v>
      </c>
      <c r="AT2" s="10" t="s">
        <v>40</v>
      </c>
      <c r="AU2" s="13"/>
      <c r="AZ2" s="3"/>
      <c r="BA2" s="3"/>
      <c r="BB2" s="3"/>
      <c r="BC2" s="3"/>
      <c r="BD2" s="3"/>
      <c r="BE2" s="3"/>
      <c r="BG2" s="2" t="s">
        <v>34</v>
      </c>
    </row>
    <row r="3" spans="1:64" s="104" customFormat="1" ht="39" customHeight="1" x14ac:dyDescent="0.25">
      <c r="A3" s="104" t="s">
        <v>0</v>
      </c>
      <c r="B3" s="104" t="s">
        <v>15</v>
      </c>
      <c r="C3" s="104" t="s">
        <v>43</v>
      </c>
      <c r="D3" s="104" t="s">
        <v>44</v>
      </c>
      <c r="E3" s="105" t="s">
        <v>1</v>
      </c>
      <c r="F3" s="106" t="s">
        <v>2</v>
      </c>
      <c r="G3" s="107" t="s">
        <v>22</v>
      </c>
      <c r="H3" s="106" t="s">
        <v>45</v>
      </c>
      <c r="I3" s="108" t="s">
        <v>50</v>
      </c>
      <c r="J3" s="104" t="s">
        <v>51</v>
      </c>
      <c r="K3" s="104" t="s">
        <v>27</v>
      </c>
      <c r="L3" s="106">
        <v>1</v>
      </c>
      <c r="M3" s="106">
        <v>2</v>
      </c>
      <c r="N3" s="106">
        <v>3</v>
      </c>
      <c r="O3" s="106">
        <v>4</v>
      </c>
      <c r="P3" s="106">
        <v>5</v>
      </c>
      <c r="Q3" s="106">
        <v>6</v>
      </c>
      <c r="R3" s="106" t="s">
        <v>37</v>
      </c>
      <c r="S3" s="109" t="s">
        <v>38</v>
      </c>
      <c r="T3" s="110" t="s">
        <v>47</v>
      </c>
      <c r="U3" s="111"/>
      <c r="V3" s="112" t="s">
        <v>33</v>
      </c>
      <c r="W3" s="112" t="s">
        <v>14</v>
      </c>
      <c r="X3" s="112" t="s">
        <v>41</v>
      </c>
      <c r="Y3" s="113"/>
      <c r="Z3" s="112" t="s">
        <v>33</v>
      </c>
      <c r="AA3" s="112" t="s">
        <v>14</v>
      </c>
      <c r="AB3" s="112" t="s">
        <v>41</v>
      </c>
      <c r="AC3" s="114"/>
      <c r="AD3" s="103" t="s">
        <v>48</v>
      </c>
      <c r="AE3" s="104" t="s">
        <v>27</v>
      </c>
      <c r="AF3" s="106">
        <v>1</v>
      </c>
      <c r="AG3" s="106">
        <v>2</v>
      </c>
      <c r="AH3" s="106">
        <v>3</v>
      </c>
      <c r="AI3" s="106">
        <v>4</v>
      </c>
      <c r="AJ3" s="106">
        <v>5</v>
      </c>
      <c r="AK3" s="106">
        <v>6</v>
      </c>
      <c r="AL3" s="106" t="s">
        <v>37</v>
      </c>
      <c r="AM3" s="115" t="s">
        <v>38</v>
      </c>
      <c r="AN3" s="106" t="s">
        <v>33</v>
      </c>
      <c r="AO3" s="106" t="s">
        <v>14</v>
      </c>
      <c r="AP3" s="106" t="s">
        <v>41</v>
      </c>
      <c r="AQ3" s="116"/>
      <c r="AR3" s="106" t="s">
        <v>33</v>
      </c>
      <c r="AS3" s="106" t="s">
        <v>14</v>
      </c>
      <c r="AT3" s="106" t="s">
        <v>41</v>
      </c>
      <c r="AU3" s="103" t="s">
        <v>48</v>
      </c>
      <c r="AV3" s="117" t="s">
        <v>5</v>
      </c>
      <c r="AW3" s="117" t="s">
        <v>6</v>
      </c>
      <c r="AX3" s="106" t="s">
        <v>7</v>
      </c>
      <c r="AY3" s="106" t="s">
        <v>8</v>
      </c>
      <c r="AZ3" s="106" t="s">
        <v>9</v>
      </c>
      <c r="BA3" s="106" t="s">
        <v>10</v>
      </c>
      <c r="BB3" s="106" t="s">
        <v>11</v>
      </c>
      <c r="BC3" s="106" t="s">
        <v>12</v>
      </c>
      <c r="BD3" s="112" t="s">
        <v>13</v>
      </c>
      <c r="BE3" s="106" t="s">
        <v>4</v>
      </c>
      <c r="BF3" s="104" t="s">
        <v>3</v>
      </c>
      <c r="BG3" s="106" t="s">
        <v>23</v>
      </c>
      <c r="BH3" s="106" t="s">
        <v>35</v>
      </c>
      <c r="BI3" s="4" t="s">
        <v>95</v>
      </c>
      <c r="BJ3" s="4" t="s">
        <v>96</v>
      </c>
      <c r="BK3" s="4" t="s">
        <v>97</v>
      </c>
      <c r="BL3" s="4" t="s">
        <v>98</v>
      </c>
    </row>
    <row r="4" spans="1:64" x14ac:dyDescent="0.25">
      <c r="A4" s="40">
        <v>42453</v>
      </c>
      <c r="B4" s="41" t="str">
        <f t="shared" ref="B4:B35" si="0">RIGHT(YEAR(A4),2)&amp;TEXT(A4-DATE(YEAR(A4),1,0),"000")</f>
        <v>16084</v>
      </c>
      <c r="C4" s="19" t="s">
        <v>26</v>
      </c>
      <c r="D4" s="19" t="s">
        <v>31</v>
      </c>
      <c r="E4" s="54">
        <v>1</v>
      </c>
      <c r="F4" s="28">
        <v>1</v>
      </c>
      <c r="G4" s="28" t="s">
        <v>24</v>
      </c>
      <c r="H4" s="42">
        <v>1745</v>
      </c>
      <c r="I4" s="42">
        <f>H4-600</f>
        <v>1145</v>
      </c>
      <c r="J4" s="24" t="s">
        <v>35</v>
      </c>
      <c r="L4" s="28">
        <v>0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AD4" s="24">
        <v>0</v>
      </c>
      <c r="AF4" s="28">
        <v>0</v>
      </c>
      <c r="AG4" s="28">
        <v>0</v>
      </c>
      <c r="AH4" s="28">
        <v>0</v>
      </c>
      <c r="AI4" s="28">
        <v>0</v>
      </c>
      <c r="AJ4" s="28">
        <v>0</v>
      </c>
      <c r="AK4" s="28">
        <v>0</v>
      </c>
      <c r="AU4" s="56"/>
      <c r="AV4" s="18">
        <v>68</v>
      </c>
      <c r="AW4" s="19">
        <v>66.7</v>
      </c>
      <c r="AX4" s="19">
        <v>1013</v>
      </c>
      <c r="AY4" s="46">
        <v>1012.6</v>
      </c>
      <c r="AZ4" s="28">
        <v>0</v>
      </c>
      <c r="BA4" s="28">
        <v>0</v>
      </c>
      <c r="BB4" s="28">
        <v>8.3000000000000007</v>
      </c>
      <c r="BC4" s="28">
        <v>0</v>
      </c>
      <c r="BD4" s="28" t="s">
        <v>16</v>
      </c>
      <c r="BE4" s="28">
        <v>14</v>
      </c>
      <c r="BI4" s="146">
        <f>IF(G4="B-C",IF(AND(SUM(L4:O4)=0,P4=1,Q4=0),1,IF(L4="-","-",0)),IF(AND(SUM(L4:O4)=0,P4=0,Q4=1),1,IF(L4="-","-",0)))</f>
        <v>0</v>
      </c>
      <c r="BJ4" s="145">
        <f>IF(AND(SUM(L4:O4)=0,P4=1,Q4=1),1,IF(L4="-","-",0))</f>
        <v>0</v>
      </c>
      <c r="BK4" s="145">
        <f>IF(G4="B-C",IF(AND(SUM(L4:O4)=0,P4=0,Q4=1),1,IF(L4="-","-",0)),IF(AND(SUM(L4:O4)=0,P4=1,Q4=0),1,IF(L4="-","-",0)))</f>
        <v>0</v>
      </c>
      <c r="BL4" s="145">
        <f>IF(AND(SUM(L4:O4)&gt;0,P4=0,Q4=0),1,IF(L4="-","-",0))</f>
        <v>0</v>
      </c>
    </row>
    <row r="5" spans="1:64" x14ac:dyDescent="0.25">
      <c r="A5" s="57">
        <v>42453</v>
      </c>
      <c r="B5" s="58" t="str">
        <f t="shared" si="0"/>
        <v>16084</v>
      </c>
      <c r="C5" s="46" t="s">
        <v>26</v>
      </c>
      <c r="D5" s="46" t="s">
        <v>31</v>
      </c>
      <c r="E5" s="59">
        <v>1</v>
      </c>
      <c r="F5" s="22">
        <v>2</v>
      </c>
      <c r="G5" s="22" t="s">
        <v>24</v>
      </c>
      <c r="H5" s="20">
        <v>1754</v>
      </c>
      <c r="I5" s="42">
        <f t="shared" ref="I5:I36" si="1">H5-600</f>
        <v>1154</v>
      </c>
      <c r="J5" s="24" t="s">
        <v>35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/>
      <c r="AC5" s="34"/>
      <c r="AD5" s="24">
        <v>0</v>
      </c>
      <c r="AE5" s="20"/>
      <c r="AF5" s="22">
        <v>0</v>
      </c>
      <c r="AG5" s="22">
        <v>0</v>
      </c>
      <c r="AH5" s="22">
        <v>0</v>
      </c>
      <c r="AI5" s="22">
        <v>0</v>
      </c>
      <c r="AJ5" s="22">
        <v>0</v>
      </c>
      <c r="AK5" s="22">
        <v>0</v>
      </c>
      <c r="AV5" s="18">
        <v>68</v>
      </c>
      <c r="AW5" s="19">
        <v>66.7</v>
      </c>
      <c r="AX5" s="19">
        <v>1013</v>
      </c>
      <c r="AY5" s="46">
        <v>1012.6</v>
      </c>
      <c r="AZ5" s="22">
        <v>0</v>
      </c>
      <c r="BA5" s="22">
        <v>0</v>
      </c>
      <c r="BB5" s="22">
        <v>12.3</v>
      </c>
      <c r="BC5" s="22">
        <v>0</v>
      </c>
      <c r="BD5" s="22" t="s">
        <v>16</v>
      </c>
      <c r="BE5" s="22">
        <v>14</v>
      </c>
      <c r="BF5" s="46"/>
      <c r="BG5" s="46"/>
      <c r="BH5" s="46"/>
      <c r="BI5" s="146">
        <f t="shared" ref="BI5:BI68" si="2">IF(G5="B-C",IF(AND(SUM(L5:O5)=0,P5=1,Q5=0),1,IF(L5="-","-",0)),IF(AND(SUM(L5:O5)=0,P5=0,Q5=1),1,IF(L5="-","-",0)))</f>
        <v>0</v>
      </c>
      <c r="BJ5" s="145">
        <f t="shared" ref="BJ5:BJ68" si="3">IF(AND(SUM(L5:O5)=0,P5=1,Q5=1),1,IF(L5="-","-",0))</f>
        <v>0</v>
      </c>
      <c r="BK5" s="145">
        <f t="shared" ref="BK5:BK68" si="4">IF(G5="B-C",IF(AND(SUM(L5:O5)=0,P5=0,Q5=1),1,IF(L5="-","-",0)),IF(AND(SUM(L5:O5)=0,P5=1,Q5=0),1,IF(L5="-","-",0)))</f>
        <v>0</v>
      </c>
      <c r="BL5" s="145">
        <f t="shared" ref="BL5:BL68" si="5">IF(AND(SUM(L5:O5)&gt;0,P5=0,Q5=0),1,IF(L5="-","-",0))</f>
        <v>0</v>
      </c>
    </row>
    <row r="6" spans="1:64" x14ac:dyDescent="0.25">
      <c r="A6" s="40">
        <v>42453</v>
      </c>
      <c r="B6" s="41" t="str">
        <f t="shared" si="0"/>
        <v>16084</v>
      </c>
      <c r="C6" s="19" t="s">
        <v>26</v>
      </c>
      <c r="D6" s="46" t="s">
        <v>31</v>
      </c>
      <c r="E6" s="59">
        <v>1</v>
      </c>
      <c r="F6" s="22">
        <v>3</v>
      </c>
      <c r="G6" s="28" t="s">
        <v>24</v>
      </c>
      <c r="H6" s="42">
        <v>1806</v>
      </c>
      <c r="I6" s="42">
        <f t="shared" si="1"/>
        <v>1206</v>
      </c>
      <c r="J6" s="24" t="s">
        <v>35</v>
      </c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AD6" s="24">
        <v>0</v>
      </c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V6" s="18">
        <v>68</v>
      </c>
      <c r="AW6" s="19">
        <v>66.7</v>
      </c>
      <c r="AX6" s="19">
        <v>1013</v>
      </c>
      <c r="AY6" s="46">
        <v>1012.6</v>
      </c>
      <c r="AZ6" s="28">
        <v>0</v>
      </c>
      <c r="BA6" s="28">
        <v>1</v>
      </c>
      <c r="BB6" s="28">
        <v>14</v>
      </c>
      <c r="BC6" s="28">
        <v>0</v>
      </c>
      <c r="BD6" s="28" t="s">
        <v>16</v>
      </c>
      <c r="BE6" s="28">
        <v>14</v>
      </c>
      <c r="BI6" s="146">
        <f t="shared" si="2"/>
        <v>0</v>
      </c>
      <c r="BJ6" s="145">
        <f t="shared" si="3"/>
        <v>0</v>
      </c>
      <c r="BK6" s="145">
        <f t="shared" si="4"/>
        <v>0</v>
      </c>
      <c r="BL6" s="145">
        <f t="shared" si="5"/>
        <v>0</v>
      </c>
    </row>
    <row r="7" spans="1:64" x14ac:dyDescent="0.25">
      <c r="A7" s="57">
        <v>42453</v>
      </c>
      <c r="B7" s="41" t="str">
        <f t="shared" si="0"/>
        <v>16084</v>
      </c>
      <c r="C7" s="19" t="s">
        <v>26</v>
      </c>
      <c r="D7" s="46" t="s">
        <v>31</v>
      </c>
      <c r="E7" s="54">
        <v>1</v>
      </c>
      <c r="F7" s="28">
        <v>4</v>
      </c>
      <c r="G7" s="28" t="s">
        <v>24</v>
      </c>
      <c r="H7" s="42">
        <v>1820</v>
      </c>
      <c r="I7" s="42">
        <f t="shared" si="1"/>
        <v>1220</v>
      </c>
      <c r="J7" s="24" t="s">
        <v>35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AD7" s="24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V7" s="18">
        <v>68</v>
      </c>
      <c r="AW7" s="19">
        <v>66.7</v>
      </c>
      <c r="AX7" s="19">
        <v>1013</v>
      </c>
      <c r="AY7" s="46">
        <v>1012.6</v>
      </c>
      <c r="AZ7" s="28">
        <v>0</v>
      </c>
      <c r="BA7" s="28">
        <v>1</v>
      </c>
      <c r="BB7" s="28">
        <v>11</v>
      </c>
      <c r="BC7" s="28">
        <v>0</v>
      </c>
      <c r="BD7" s="28" t="s">
        <v>16</v>
      </c>
      <c r="BE7" s="28">
        <v>14</v>
      </c>
      <c r="BI7" s="146">
        <f t="shared" si="2"/>
        <v>0</v>
      </c>
      <c r="BJ7" s="145">
        <f t="shared" si="3"/>
        <v>0</v>
      </c>
      <c r="BK7" s="145">
        <f t="shared" si="4"/>
        <v>0</v>
      </c>
      <c r="BL7" s="145">
        <f t="shared" si="5"/>
        <v>0</v>
      </c>
    </row>
    <row r="8" spans="1:64" x14ac:dyDescent="0.25">
      <c r="A8" s="40">
        <v>42453</v>
      </c>
      <c r="B8" s="41" t="str">
        <f t="shared" si="0"/>
        <v>16084</v>
      </c>
      <c r="C8" s="19" t="s">
        <v>26</v>
      </c>
      <c r="D8" s="46" t="s">
        <v>31</v>
      </c>
      <c r="E8" s="54">
        <v>1</v>
      </c>
      <c r="F8" s="28">
        <v>5</v>
      </c>
      <c r="G8" s="28" t="s">
        <v>24</v>
      </c>
      <c r="H8" s="42">
        <v>1855</v>
      </c>
      <c r="I8" s="42">
        <f t="shared" si="1"/>
        <v>1255</v>
      </c>
      <c r="J8" s="24" t="s">
        <v>46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AD8" s="24">
        <v>0</v>
      </c>
      <c r="AF8" s="28">
        <v>0</v>
      </c>
      <c r="AG8" s="28">
        <v>0</v>
      </c>
      <c r="AH8" s="28">
        <v>0</v>
      </c>
      <c r="AI8" s="28">
        <v>0</v>
      </c>
      <c r="AJ8" s="28">
        <v>1</v>
      </c>
      <c r="AK8" s="28">
        <v>0</v>
      </c>
      <c r="AN8" s="22" t="s">
        <v>19</v>
      </c>
      <c r="AO8" s="22" t="s">
        <v>42</v>
      </c>
      <c r="AP8" s="22">
        <v>346</v>
      </c>
      <c r="AU8" s="24">
        <v>1</v>
      </c>
      <c r="AV8" s="18">
        <v>68</v>
      </c>
      <c r="AW8" s="19">
        <v>66.7</v>
      </c>
      <c r="AX8" s="19">
        <v>1013</v>
      </c>
      <c r="AY8" s="46">
        <v>1012.6</v>
      </c>
      <c r="AZ8" s="28">
        <v>0</v>
      </c>
      <c r="BA8" s="28">
        <v>1</v>
      </c>
      <c r="BB8" s="28">
        <v>11.8</v>
      </c>
      <c r="BC8" s="28">
        <v>0</v>
      </c>
      <c r="BD8" s="28" t="s">
        <v>16</v>
      </c>
      <c r="BE8" s="28">
        <v>14</v>
      </c>
      <c r="BI8" s="146">
        <f t="shared" si="2"/>
        <v>0</v>
      </c>
      <c r="BJ8" s="145">
        <f t="shared" si="3"/>
        <v>0</v>
      </c>
      <c r="BK8" s="145">
        <f t="shared" si="4"/>
        <v>0</v>
      </c>
      <c r="BL8" s="145">
        <f t="shared" si="5"/>
        <v>0</v>
      </c>
    </row>
    <row r="9" spans="1:64" x14ac:dyDescent="0.25">
      <c r="A9" s="57">
        <v>42453</v>
      </c>
      <c r="B9" s="41" t="str">
        <f t="shared" si="0"/>
        <v>16084</v>
      </c>
      <c r="C9" s="19" t="s">
        <v>26</v>
      </c>
      <c r="D9" s="46" t="s">
        <v>31</v>
      </c>
      <c r="E9" s="54">
        <v>1</v>
      </c>
      <c r="F9" s="28">
        <v>6</v>
      </c>
      <c r="G9" s="28" t="s">
        <v>24</v>
      </c>
      <c r="H9" s="42">
        <v>1846</v>
      </c>
      <c r="I9" s="42">
        <f t="shared" si="1"/>
        <v>1246</v>
      </c>
      <c r="J9" s="24" t="s">
        <v>46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AD9" s="24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V9" s="18">
        <v>68</v>
      </c>
      <c r="AW9" s="19">
        <v>66.7</v>
      </c>
      <c r="AX9" s="19">
        <v>1013</v>
      </c>
      <c r="AY9" s="46">
        <v>1012.6</v>
      </c>
      <c r="AZ9" s="28">
        <v>0</v>
      </c>
      <c r="BA9" s="28">
        <v>1</v>
      </c>
      <c r="BB9" s="28">
        <v>12.5</v>
      </c>
      <c r="BC9" s="28">
        <v>0</v>
      </c>
      <c r="BD9" s="28" t="s">
        <v>16</v>
      </c>
      <c r="BE9" s="28">
        <v>14</v>
      </c>
      <c r="BI9" s="146">
        <f t="shared" si="2"/>
        <v>0</v>
      </c>
      <c r="BJ9" s="145">
        <f t="shared" si="3"/>
        <v>0</v>
      </c>
      <c r="BK9" s="145">
        <f t="shared" si="4"/>
        <v>0</v>
      </c>
      <c r="BL9" s="145">
        <f t="shared" si="5"/>
        <v>0</v>
      </c>
    </row>
    <row r="10" spans="1:64" s="69" customFormat="1" x14ac:dyDescent="0.25">
      <c r="A10" s="67">
        <v>42453</v>
      </c>
      <c r="B10" s="68" t="str">
        <f t="shared" si="0"/>
        <v>16084</v>
      </c>
      <c r="C10" s="69" t="s">
        <v>26</v>
      </c>
      <c r="D10" s="69" t="s">
        <v>31</v>
      </c>
      <c r="E10" s="70">
        <v>1</v>
      </c>
      <c r="F10" s="71">
        <v>7</v>
      </c>
      <c r="G10" s="71" t="s">
        <v>24</v>
      </c>
      <c r="H10" s="21">
        <v>1834</v>
      </c>
      <c r="I10" s="21">
        <f t="shared" si="1"/>
        <v>1234</v>
      </c>
      <c r="J10" s="72" t="s">
        <v>46</v>
      </c>
      <c r="K10" s="21"/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/>
      <c r="S10" s="71"/>
      <c r="T10" s="71"/>
      <c r="U10" s="101"/>
      <c r="V10" s="71"/>
      <c r="W10" s="71"/>
      <c r="X10" s="71"/>
      <c r="Y10" s="101"/>
      <c r="Z10" s="71"/>
      <c r="AA10" s="71"/>
      <c r="AB10" s="71"/>
      <c r="AC10" s="102"/>
      <c r="AD10" s="72">
        <v>0</v>
      </c>
      <c r="AE10" s="21"/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/>
      <c r="AM10" s="71"/>
      <c r="AN10" s="71"/>
      <c r="AO10" s="71"/>
      <c r="AP10" s="71"/>
      <c r="AQ10" s="71"/>
      <c r="AR10" s="71"/>
      <c r="AS10" s="71"/>
      <c r="AT10" s="71"/>
      <c r="AU10" s="72"/>
      <c r="AV10" s="74">
        <v>68</v>
      </c>
      <c r="AW10" s="69">
        <v>66.7</v>
      </c>
      <c r="AX10" s="69">
        <v>1013</v>
      </c>
      <c r="AY10" s="69">
        <v>1012.6</v>
      </c>
      <c r="AZ10" s="71">
        <v>0</v>
      </c>
      <c r="BA10" s="71">
        <v>1</v>
      </c>
      <c r="BB10" s="71">
        <v>12.1</v>
      </c>
      <c r="BC10" s="71">
        <v>0</v>
      </c>
      <c r="BD10" s="71" t="s">
        <v>16</v>
      </c>
      <c r="BE10" s="71">
        <v>14</v>
      </c>
      <c r="BI10" s="148">
        <f t="shared" si="2"/>
        <v>0</v>
      </c>
      <c r="BJ10" s="147">
        <f t="shared" si="3"/>
        <v>0</v>
      </c>
      <c r="BK10" s="147">
        <f t="shared" si="4"/>
        <v>0</v>
      </c>
      <c r="BL10" s="147">
        <f t="shared" si="5"/>
        <v>0</v>
      </c>
    </row>
    <row r="11" spans="1:64" x14ac:dyDescent="0.25">
      <c r="A11" s="40">
        <v>42453</v>
      </c>
      <c r="B11" s="41" t="str">
        <f t="shared" si="0"/>
        <v>16084</v>
      </c>
      <c r="C11" s="19" t="s">
        <v>26</v>
      </c>
      <c r="D11" s="46" t="s">
        <v>72</v>
      </c>
      <c r="E11" s="54">
        <v>2</v>
      </c>
      <c r="F11" s="28">
        <v>1</v>
      </c>
      <c r="G11" s="28" t="s">
        <v>24</v>
      </c>
      <c r="H11" s="42">
        <v>1535</v>
      </c>
      <c r="I11" s="42">
        <f>H11-600</f>
        <v>935</v>
      </c>
      <c r="J11" s="24" t="s">
        <v>54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Y11" s="6"/>
      <c r="AD11" s="24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N11" s="42"/>
      <c r="AO11" s="28"/>
      <c r="AP11" s="42"/>
      <c r="AV11" s="20">
        <v>70</v>
      </c>
      <c r="AW11" s="22">
        <v>63.9</v>
      </c>
      <c r="AX11" s="22">
        <v>1012.3</v>
      </c>
      <c r="AY11" s="22">
        <v>1013.4</v>
      </c>
      <c r="AZ11" s="28">
        <v>0</v>
      </c>
      <c r="BA11" s="28">
        <v>3</v>
      </c>
      <c r="BB11" s="28">
        <v>11.7</v>
      </c>
      <c r="BC11" s="28">
        <v>0</v>
      </c>
      <c r="BD11" s="28" t="s">
        <v>16</v>
      </c>
      <c r="BE11" s="28">
        <v>14</v>
      </c>
      <c r="BI11" s="146">
        <f t="shared" si="2"/>
        <v>0</v>
      </c>
      <c r="BJ11" s="145">
        <f t="shared" si="3"/>
        <v>0</v>
      </c>
      <c r="BK11" s="145">
        <f t="shared" si="4"/>
        <v>0</v>
      </c>
      <c r="BL11" s="145">
        <f t="shared" si="5"/>
        <v>0</v>
      </c>
    </row>
    <row r="12" spans="1:64" x14ac:dyDescent="0.25">
      <c r="A12" s="40">
        <v>42453</v>
      </c>
      <c r="B12" s="41" t="str">
        <f t="shared" si="0"/>
        <v>16084</v>
      </c>
      <c r="C12" s="19" t="s">
        <v>26</v>
      </c>
      <c r="D12" s="46" t="s">
        <v>72</v>
      </c>
      <c r="E12" s="54">
        <v>2</v>
      </c>
      <c r="F12" s="28">
        <v>2</v>
      </c>
      <c r="G12" s="28" t="s">
        <v>24</v>
      </c>
      <c r="H12" s="42">
        <v>1546</v>
      </c>
      <c r="I12" s="42">
        <f t="shared" si="1"/>
        <v>946</v>
      </c>
      <c r="J12" s="24" t="s">
        <v>54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Y12" s="6"/>
      <c r="AD12" s="24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N12" s="42"/>
      <c r="AO12" s="28"/>
      <c r="AP12" s="42"/>
      <c r="AV12" s="20">
        <v>70</v>
      </c>
      <c r="AW12" s="22">
        <v>63.9</v>
      </c>
      <c r="AX12" s="22">
        <v>1012.3</v>
      </c>
      <c r="AY12" s="22">
        <v>1013.4</v>
      </c>
      <c r="AZ12" s="28">
        <v>0</v>
      </c>
      <c r="BA12" s="28">
        <v>3</v>
      </c>
      <c r="BB12" s="28">
        <v>16.3</v>
      </c>
      <c r="BC12" s="28">
        <v>0</v>
      </c>
      <c r="BD12" s="28" t="s">
        <v>16</v>
      </c>
      <c r="BE12" s="28">
        <v>14</v>
      </c>
      <c r="BI12" s="146">
        <f t="shared" si="2"/>
        <v>0</v>
      </c>
      <c r="BJ12" s="145">
        <f t="shared" si="3"/>
        <v>0</v>
      </c>
      <c r="BK12" s="145">
        <f t="shared" si="4"/>
        <v>0</v>
      </c>
      <c r="BL12" s="145">
        <f t="shared" si="5"/>
        <v>0</v>
      </c>
    </row>
    <row r="13" spans="1:64" x14ac:dyDescent="0.25">
      <c r="A13" s="40">
        <v>42453</v>
      </c>
      <c r="B13" s="41" t="str">
        <f t="shared" si="0"/>
        <v>16084</v>
      </c>
      <c r="C13" s="19" t="s">
        <v>26</v>
      </c>
      <c r="D13" s="46" t="s">
        <v>72</v>
      </c>
      <c r="E13" s="54">
        <v>2</v>
      </c>
      <c r="F13" s="28">
        <v>3</v>
      </c>
      <c r="G13" s="28" t="s">
        <v>24</v>
      </c>
      <c r="H13" s="42">
        <v>1557</v>
      </c>
      <c r="I13" s="42">
        <f t="shared" si="1"/>
        <v>957</v>
      </c>
      <c r="J13" s="24" t="s">
        <v>54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Y13" s="6"/>
      <c r="AD13" s="24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N13" s="42"/>
      <c r="AO13" s="28"/>
      <c r="AP13" s="42"/>
      <c r="AV13" s="20">
        <v>70</v>
      </c>
      <c r="AW13" s="22">
        <v>63.9</v>
      </c>
      <c r="AX13" s="22">
        <v>1012.3</v>
      </c>
      <c r="AY13" s="22">
        <v>1013.4</v>
      </c>
      <c r="AZ13" s="28">
        <v>0</v>
      </c>
      <c r="BA13" s="28">
        <v>4</v>
      </c>
      <c r="BB13" s="28">
        <v>21.1</v>
      </c>
      <c r="BC13" s="28">
        <v>0</v>
      </c>
      <c r="BD13" s="28" t="s">
        <v>16</v>
      </c>
      <c r="BE13" s="28">
        <v>14</v>
      </c>
      <c r="BI13" s="146">
        <f t="shared" si="2"/>
        <v>0</v>
      </c>
      <c r="BJ13" s="145">
        <f t="shared" si="3"/>
        <v>0</v>
      </c>
      <c r="BK13" s="145">
        <f t="shared" si="4"/>
        <v>0</v>
      </c>
      <c r="BL13" s="145">
        <f t="shared" si="5"/>
        <v>0</v>
      </c>
    </row>
    <row r="14" spans="1:64" x14ac:dyDescent="0.25">
      <c r="A14" s="40">
        <v>42453</v>
      </c>
      <c r="B14" s="41" t="str">
        <f t="shared" si="0"/>
        <v>16084</v>
      </c>
      <c r="C14" s="19" t="s">
        <v>26</v>
      </c>
      <c r="D14" s="46" t="s">
        <v>72</v>
      </c>
      <c r="E14" s="54">
        <v>2</v>
      </c>
      <c r="F14" s="28">
        <v>4</v>
      </c>
      <c r="G14" s="28" t="s">
        <v>24</v>
      </c>
      <c r="H14" s="42">
        <v>1617</v>
      </c>
      <c r="I14" s="42">
        <f t="shared" si="1"/>
        <v>1017</v>
      </c>
      <c r="J14" s="24" t="s">
        <v>54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AD14" s="24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V14" s="20">
        <v>70</v>
      </c>
      <c r="AW14" s="22">
        <v>63.9</v>
      </c>
      <c r="AX14" s="22">
        <v>1012.3</v>
      </c>
      <c r="AY14" s="22">
        <v>1013.4</v>
      </c>
      <c r="AZ14" s="28">
        <v>0</v>
      </c>
      <c r="BA14" s="28">
        <v>3</v>
      </c>
      <c r="BB14" s="28">
        <v>17.100000000000001</v>
      </c>
      <c r="BC14" s="28">
        <v>0</v>
      </c>
      <c r="BD14" s="28" t="s">
        <v>16</v>
      </c>
      <c r="BE14" s="28">
        <v>14</v>
      </c>
      <c r="BI14" s="146">
        <f t="shared" si="2"/>
        <v>0</v>
      </c>
      <c r="BJ14" s="145">
        <f t="shared" si="3"/>
        <v>0</v>
      </c>
      <c r="BK14" s="145">
        <f t="shared" si="4"/>
        <v>0</v>
      </c>
      <c r="BL14" s="145">
        <f t="shared" si="5"/>
        <v>0</v>
      </c>
    </row>
    <row r="15" spans="1:64" x14ac:dyDescent="0.25">
      <c r="A15" s="40">
        <v>42453</v>
      </c>
      <c r="B15" s="41" t="str">
        <f t="shared" si="0"/>
        <v>16084</v>
      </c>
      <c r="C15" s="19" t="s">
        <v>26</v>
      </c>
      <c r="D15" s="46" t="s">
        <v>72</v>
      </c>
      <c r="E15" s="54">
        <v>2</v>
      </c>
      <c r="F15" s="28">
        <v>5</v>
      </c>
      <c r="G15" s="28" t="s">
        <v>24</v>
      </c>
      <c r="H15" s="42">
        <v>1635</v>
      </c>
      <c r="I15" s="42">
        <f t="shared" si="1"/>
        <v>1035</v>
      </c>
      <c r="J15" s="24" t="s">
        <v>54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AD15" s="24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V15" s="20">
        <v>70</v>
      </c>
      <c r="AW15" s="22">
        <v>63.9</v>
      </c>
      <c r="AX15" s="22">
        <v>1012.3</v>
      </c>
      <c r="AY15" s="22">
        <v>1013.4</v>
      </c>
      <c r="AZ15" s="28">
        <v>0</v>
      </c>
      <c r="BA15" s="28">
        <v>1</v>
      </c>
      <c r="BB15" s="28">
        <v>3.5</v>
      </c>
      <c r="BC15" s="28">
        <v>0</v>
      </c>
      <c r="BD15" s="28" t="s">
        <v>16</v>
      </c>
      <c r="BE15" s="28">
        <v>14</v>
      </c>
      <c r="BI15" s="146">
        <f t="shared" si="2"/>
        <v>0</v>
      </c>
      <c r="BJ15" s="145">
        <f t="shared" si="3"/>
        <v>0</v>
      </c>
      <c r="BK15" s="145">
        <f t="shared" si="4"/>
        <v>0</v>
      </c>
      <c r="BL15" s="145">
        <f t="shared" si="5"/>
        <v>0</v>
      </c>
    </row>
    <row r="16" spans="1:64" x14ac:dyDescent="0.25">
      <c r="A16" s="40">
        <v>42453</v>
      </c>
      <c r="B16" s="41" t="str">
        <f t="shared" si="0"/>
        <v>16084</v>
      </c>
      <c r="C16" s="19" t="s">
        <v>26</v>
      </c>
      <c r="D16" s="46" t="s">
        <v>72</v>
      </c>
      <c r="E16" s="54">
        <v>2</v>
      </c>
      <c r="F16" s="28">
        <v>6</v>
      </c>
      <c r="G16" s="28" t="s">
        <v>24</v>
      </c>
      <c r="H16" s="42">
        <v>1649</v>
      </c>
      <c r="I16" s="42">
        <f t="shared" si="1"/>
        <v>1049</v>
      </c>
      <c r="J16" s="24" t="s">
        <v>54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AD16" s="24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V16" s="20">
        <v>70</v>
      </c>
      <c r="AW16" s="22">
        <v>63.9</v>
      </c>
      <c r="AX16" s="22">
        <v>1012.3</v>
      </c>
      <c r="AY16" s="22">
        <v>1013.4</v>
      </c>
      <c r="AZ16" s="28">
        <v>0</v>
      </c>
      <c r="BA16" s="28">
        <v>0</v>
      </c>
      <c r="BB16" s="28">
        <v>6.3</v>
      </c>
      <c r="BC16" s="28">
        <v>0</v>
      </c>
      <c r="BD16" s="28" t="s">
        <v>16</v>
      </c>
      <c r="BE16" s="28">
        <v>14</v>
      </c>
      <c r="BI16" s="146">
        <f t="shared" si="2"/>
        <v>0</v>
      </c>
      <c r="BJ16" s="145">
        <f t="shared" si="3"/>
        <v>0</v>
      </c>
      <c r="BK16" s="145">
        <f t="shared" si="4"/>
        <v>0</v>
      </c>
      <c r="BL16" s="145">
        <f t="shared" si="5"/>
        <v>0</v>
      </c>
    </row>
    <row r="17" spans="1:64" x14ac:dyDescent="0.25">
      <c r="A17" s="40">
        <v>42453</v>
      </c>
      <c r="B17" s="41" t="str">
        <f t="shared" si="0"/>
        <v>16084</v>
      </c>
      <c r="C17" s="19" t="s">
        <v>26</v>
      </c>
      <c r="D17" s="46" t="s">
        <v>72</v>
      </c>
      <c r="E17" s="54">
        <v>2</v>
      </c>
      <c r="F17" s="28">
        <v>7</v>
      </c>
      <c r="G17" s="28" t="s">
        <v>24</v>
      </c>
      <c r="H17" s="42">
        <v>1703</v>
      </c>
      <c r="I17" s="42">
        <f t="shared" si="1"/>
        <v>1103</v>
      </c>
      <c r="J17" s="24" t="s">
        <v>54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AD17" s="24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V17" s="20">
        <v>70</v>
      </c>
      <c r="AW17" s="22">
        <v>63.9</v>
      </c>
      <c r="AX17" s="22">
        <v>1012.3</v>
      </c>
      <c r="AY17" s="22">
        <v>1013.4</v>
      </c>
      <c r="AZ17" s="28">
        <v>0</v>
      </c>
      <c r="BA17" s="28">
        <v>1</v>
      </c>
      <c r="BB17" s="28">
        <v>7.1</v>
      </c>
      <c r="BC17" s="28">
        <v>0</v>
      </c>
      <c r="BD17" s="28" t="s">
        <v>16</v>
      </c>
      <c r="BE17" s="28">
        <v>14</v>
      </c>
      <c r="BI17" s="146">
        <f t="shared" si="2"/>
        <v>0</v>
      </c>
      <c r="BJ17" s="145">
        <f t="shared" si="3"/>
        <v>0</v>
      </c>
      <c r="BK17" s="145">
        <f t="shared" si="4"/>
        <v>0</v>
      </c>
      <c r="BL17" s="145">
        <f t="shared" si="5"/>
        <v>0</v>
      </c>
    </row>
    <row r="18" spans="1:64" x14ac:dyDescent="0.25">
      <c r="A18" s="40">
        <v>42453</v>
      </c>
      <c r="B18" s="41" t="str">
        <f t="shared" si="0"/>
        <v>16084</v>
      </c>
      <c r="C18" s="19" t="s">
        <v>26</v>
      </c>
      <c r="D18" s="46" t="s">
        <v>72</v>
      </c>
      <c r="E18" s="54">
        <v>2</v>
      </c>
      <c r="F18" s="28">
        <v>8</v>
      </c>
      <c r="G18" s="28" t="s">
        <v>24</v>
      </c>
      <c r="H18" s="42">
        <v>1714</v>
      </c>
      <c r="I18" s="42">
        <f>H18-600</f>
        <v>1114</v>
      </c>
      <c r="J18" s="24" t="s">
        <v>54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AD18" s="24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V18" s="87">
        <v>70</v>
      </c>
      <c r="AW18" s="22">
        <v>63.9</v>
      </c>
      <c r="AX18" s="22">
        <v>1012.3</v>
      </c>
      <c r="AY18" s="22">
        <v>1013.4</v>
      </c>
      <c r="AZ18" s="22">
        <v>0</v>
      </c>
      <c r="BA18" s="22">
        <v>0</v>
      </c>
      <c r="BB18" s="22">
        <v>6.3</v>
      </c>
      <c r="BC18" s="22">
        <v>0</v>
      </c>
      <c r="BD18" s="22" t="s">
        <v>16</v>
      </c>
      <c r="BE18" s="28">
        <v>14</v>
      </c>
      <c r="BI18" s="146">
        <f t="shared" si="2"/>
        <v>0</v>
      </c>
      <c r="BJ18" s="145">
        <f t="shared" si="3"/>
        <v>0</v>
      </c>
      <c r="BK18" s="145">
        <f t="shared" si="4"/>
        <v>0</v>
      </c>
      <c r="BL18" s="145">
        <f t="shared" si="5"/>
        <v>0</v>
      </c>
    </row>
    <row r="19" spans="1:64" s="69" customFormat="1" x14ac:dyDescent="0.25">
      <c r="A19" s="67">
        <v>42453</v>
      </c>
      <c r="B19" s="68" t="str">
        <f t="shared" si="0"/>
        <v>16084</v>
      </c>
      <c r="C19" s="69" t="s">
        <v>26</v>
      </c>
      <c r="D19" s="69" t="s">
        <v>72</v>
      </c>
      <c r="E19" s="70">
        <v>2</v>
      </c>
      <c r="F19" s="71">
        <v>9</v>
      </c>
      <c r="G19" s="71" t="s">
        <v>24</v>
      </c>
      <c r="H19" s="21">
        <v>1725</v>
      </c>
      <c r="I19" s="21">
        <f t="shared" si="1"/>
        <v>1125</v>
      </c>
      <c r="J19" s="72" t="s">
        <v>54</v>
      </c>
      <c r="K19" s="21"/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  <c r="R19" s="71"/>
      <c r="S19" s="71"/>
      <c r="T19" s="71"/>
      <c r="U19" s="101"/>
      <c r="V19" s="71"/>
      <c r="W19" s="71"/>
      <c r="X19" s="71"/>
      <c r="Y19" s="101"/>
      <c r="Z19" s="71"/>
      <c r="AA19" s="71"/>
      <c r="AB19" s="71"/>
      <c r="AC19" s="102"/>
      <c r="AD19" s="72">
        <v>0</v>
      </c>
      <c r="AE19" s="21"/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2"/>
      <c r="AV19" s="84">
        <v>70</v>
      </c>
      <c r="AW19" s="71">
        <v>63.9</v>
      </c>
      <c r="AX19" s="71">
        <v>1012.3</v>
      </c>
      <c r="AY19" s="71">
        <v>1013.4</v>
      </c>
      <c r="AZ19" s="71">
        <v>0</v>
      </c>
      <c r="BA19" s="71">
        <v>1</v>
      </c>
      <c r="BB19" s="71">
        <v>8.6999999999999993</v>
      </c>
      <c r="BC19" s="71">
        <v>0</v>
      </c>
      <c r="BD19" s="71" t="s">
        <v>16</v>
      </c>
      <c r="BE19" s="71">
        <v>14</v>
      </c>
      <c r="BG19" s="71"/>
      <c r="BI19" s="148">
        <f t="shared" si="2"/>
        <v>0</v>
      </c>
      <c r="BJ19" s="147">
        <f t="shared" si="3"/>
        <v>0</v>
      </c>
      <c r="BK19" s="147">
        <f t="shared" si="4"/>
        <v>0</v>
      </c>
      <c r="BL19" s="147">
        <f t="shared" si="5"/>
        <v>0</v>
      </c>
    </row>
    <row r="20" spans="1:64" x14ac:dyDescent="0.25">
      <c r="A20" s="40">
        <v>42453</v>
      </c>
      <c r="B20" s="41" t="str">
        <f t="shared" si="0"/>
        <v>16084</v>
      </c>
      <c r="C20" s="19" t="s">
        <v>26</v>
      </c>
      <c r="D20" s="19" t="s">
        <v>67</v>
      </c>
      <c r="E20" s="54">
        <v>3</v>
      </c>
      <c r="F20" s="28">
        <v>1</v>
      </c>
      <c r="G20" s="28" t="s">
        <v>32</v>
      </c>
      <c r="H20" s="42">
        <v>1924</v>
      </c>
      <c r="I20" s="42">
        <f>H20-600</f>
        <v>1324</v>
      </c>
      <c r="J20" s="24" t="s">
        <v>16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AD20" s="24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V20" s="18">
        <v>69</v>
      </c>
      <c r="AW20" s="19">
        <v>63.2</v>
      </c>
      <c r="AX20" s="19">
        <v>1011.5</v>
      </c>
      <c r="AY20" s="46">
        <v>1012.8</v>
      </c>
      <c r="AZ20" s="28" t="s">
        <v>49</v>
      </c>
      <c r="BA20" s="28">
        <v>1</v>
      </c>
      <c r="BB20" s="28">
        <v>5.3</v>
      </c>
      <c r="BC20" s="28">
        <v>0</v>
      </c>
      <c r="BD20" s="28" t="s">
        <v>16</v>
      </c>
      <c r="BE20" s="28">
        <v>14</v>
      </c>
      <c r="BI20" s="146">
        <f t="shared" si="2"/>
        <v>0</v>
      </c>
      <c r="BJ20" s="145">
        <f t="shared" si="3"/>
        <v>0</v>
      </c>
      <c r="BK20" s="145">
        <f t="shared" si="4"/>
        <v>0</v>
      </c>
      <c r="BL20" s="145">
        <f t="shared" si="5"/>
        <v>0</v>
      </c>
    </row>
    <row r="21" spans="1:64" x14ac:dyDescent="0.25">
      <c r="A21" s="40">
        <v>42453</v>
      </c>
      <c r="B21" s="41" t="str">
        <f t="shared" si="0"/>
        <v>16084</v>
      </c>
      <c r="C21" s="19" t="s">
        <v>26</v>
      </c>
      <c r="D21" s="19" t="s">
        <v>67</v>
      </c>
      <c r="E21" s="54">
        <v>3</v>
      </c>
      <c r="F21" s="28">
        <v>2</v>
      </c>
      <c r="G21" s="28" t="s">
        <v>32</v>
      </c>
      <c r="H21" s="42">
        <v>1916</v>
      </c>
      <c r="I21" s="42">
        <f t="shared" si="1"/>
        <v>1316</v>
      </c>
      <c r="J21" s="24" t="s">
        <v>16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AD21" s="24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V21" s="18">
        <v>69</v>
      </c>
      <c r="AW21" s="19">
        <v>63.2</v>
      </c>
      <c r="AX21" s="19">
        <v>1011.5</v>
      </c>
      <c r="AY21" s="46">
        <v>1012.8</v>
      </c>
      <c r="AZ21" s="28" t="s">
        <v>49</v>
      </c>
      <c r="BA21" s="28">
        <v>1</v>
      </c>
      <c r="BB21" s="28">
        <v>11.3</v>
      </c>
      <c r="BC21" s="28">
        <v>0</v>
      </c>
      <c r="BD21" s="28" t="s">
        <v>16</v>
      </c>
      <c r="BE21" s="28">
        <v>14</v>
      </c>
      <c r="BI21" s="146">
        <f t="shared" si="2"/>
        <v>0</v>
      </c>
      <c r="BJ21" s="145">
        <f t="shared" si="3"/>
        <v>0</v>
      </c>
      <c r="BK21" s="145">
        <f t="shared" si="4"/>
        <v>0</v>
      </c>
      <c r="BL21" s="145">
        <f t="shared" si="5"/>
        <v>0</v>
      </c>
    </row>
    <row r="22" spans="1:64" x14ac:dyDescent="0.25">
      <c r="A22" s="40">
        <v>42453</v>
      </c>
      <c r="B22" s="41" t="str">
        <f t="shared" si="0"/>
        <v>16084</v>
      </c>
      <c r="C22" s="19" t="s">
        <v>26</v>
      </c>
      <c r="D22" s="19" t="s">
        <v>67</v>
      </c>
      <c r="E22" s="54">
        <v>3</v>
      </c>
      <c r="F22" s="28">
        <v>3</v>
      </c>
      <c r="G22" s="28" t="s">
        <v>32</v>
      </c>
      <c r="H22" s="42">
        <v>1907</v>
      </c>
      <c r="I22" s="42">
        <f t="shared" si="1"/>
        <v>1307</v>
      </c>
      <c r="J22" s="24" t="s">
        <v>16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AD22" s="24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V22" s="18">
        <v>69</v>
      </c>
      <c r="AW22" s="19">
        <v>63.2</v>
      </c>
      <c r="AX22" s="19">
        <v>1011.5</v>
      </c>
      <c r="AY22" s="46">
        <v>1012.8</v>
      </c>
      <c r="AZ22" s="28" t="s">
        <v>49</v>
      </c>
      <c r="BA22" s="28">
        <v>1</v>
      </c>
      <c r="BB22" s="28">
        <v>5.6</v>
      </c>
      <c r="BC22" s="28">
        <v>0</v>
      </c>
      <c r="BD22" s="28" t="s">
        <v>16</v>
      </c>
      <c r="BE22" s="28">
        <v>14</v>
      </c>
      <c r="BI22" s="146">
        <f t="shared" si="2"/>
        <v>0</v>
      </c>
      <c r="BJ22" s="145">
        <f t="shared" si="3"/>
        <v>0</v>
      </c>
      <c r="BK22" s="145">
        <f t="shared" si="4"/>
        <v>0</v>
      </c>
      <c r="BL22" s="145">
        <f t="shared" si="5"/>
        <v>0</v>
      </c>
    </row>
    <row r="23" spans="1:64" x14ac:dyDescent="0.25">
      <c r="A23" s="40">
        <v>42453</v>
      </c>
      <c r="B23" s="41" t="str">
        <f t="shared" si="0"/>
        <v>16084</v>
      </c>
      <c r="C23" s="19" t="s">
        <v>26</v>
      </c>
      <c r="D23" s="19" t="s">
        <v>67</v>
      </c>
      <c r="E23" s="54">
        <v>3</v>
      </c>
      <c r="F23" s="28">
        <v>4</v>
      </c>
      <c r="G23" s="28" t="s">
        <v>32</v>
      </c>
      <c r="H23" s="42">
        <v>1854</v>
      </c>
      <c r="I23" s="42">
        <f t="shared" si="1"/>
        <v>1254</v>
      </c>
      <c r="J23" s="24" t="s">
        <v>16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AD23" s="24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V23" s="18">
        <v>69</v>
      </c>
      <c r="AW23" s="19">
        <v>63.2</v>
      </c>
      <c r="AX23" s="19">
        <v>1011.5</v>
      </c>
      <c r="AY23" s="46">
        <v>1012.8</v>
      </c>
      <c r="AZ23" s="28" t="s">
        <v>49</v>
      </c>
      <c r="BA23" s="28">
        <v>1</v>
      </c>
      <c r="BB23" s="28">
        <v>10.8</v>
      </c>
      <c r="BC23" s="28">
        <v>0</v>
      </c>
      <c r="BD23" s="28" t="s">
        <v>16</v>
      </c>
      <c r="BE23" s="28">
        <v>14</v>
      </c>
      <c r="BI23" s="146">
        <f t="shared" si="2"/>
        <v>0</v>
      </c>
      <c r="BJ23" s="145">
        <f t="shared" si="3"/>
        <v>0</v>
      </c>
      <c r="BK23" s="145">
        <f t="shared" si="4"/>
        <v>0</v>
      </c>
      <c r="BL23" s="145">
        <f t="shared" si="5"/>
        <v>0</v>
      </c>
    </row>
    <row r="24" spans="1:64" x14ac:dyDescent="0.25">
      <c r="A24" s="40">
        <v>42453</v>
      </c>
      <c r="B24" s="41" t="str">
        <f t="shared" si="0"/>
        <v>16084</v>
      </c>
      <c r="C24" s="19" t="s">
        <v>26</v>
      </c>
      <c r="D24" s="19" t="s">
        <v>67</v>
      </c>
      <c r="E24" s="54">
        <v>3</v>
      </c>
      <c r="F24" s="28">
        <v>5</v>
      </c>
      <c r="G24" s="28" t="s">
        <v>32</v>
      </c>
      <c r="H24" s="42">
        <v>1842</v>
      </c>
      <c r="I24" s="42">
        <f t="shared" si="1"/>
        <v>1242</v>
      </c>
      <c r="J24" s="24" t="s">
        <v>16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AD24" s="24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V24" s="18">
        <v>69</v>
      </c>
      <c r="AW24" s="19">
        <v>63.2</v>
      </c>
      <c r="AX24" s="19">
        <v>1011.5</v>
      </c>
      <c r="AY24" s="46">
        <v>1012.8</v>
      </c>
      <c r="AZ24" s="28" t="s">
        <v>49</v>
      </c>
      <c r="BA24" s="28">
        <v>2</v>
      </c>
      <c r="BB24" s="28">
        <v>14.6</v>
      </c>
      <c r="BC24" s="28">
        <v>0</v>
      </c>
      <c r="BD24" s="28" t="s">
        <v>16</v>
      </c>
      <c r="BE24" s="28">
        <v>14</v>
      </c>
      <c r="BI24" s="146">
        <f t="shared" si="2"/>
        <v>0</v>
      </c>
      <c r="BJ24" s="145">
        <f t="shared" si="3"/>
        <v>0</v>
      </c>
      <c r="BK24" s="145">
        <f t="shared" si="4"/>
        <v>0</v>
      </c>
      <c r="BL24" s="145">
        <f t="shared" si="5"/>
        <v>0</v>
      </c>
    </row>
    <row r="25" spans="1:64" x14ac:dyDescent="0.25">
      <c r="A25" s="40">
        <v>42453</v>
      </c>
      <c r="B25" s="41" t="str">
        <f t="shared" si="0"/>
        <v>16084</v>
      </c>
      <c r="C25" s="19" t="s">
        <v>26</v>
      </c>
      <c r="D25" s="19" t="s">
        <v>67</v>
      </c>
      <c r="E25" s="54">
        <v>3</v>
      </c>
      <c r="F25" s="28">
        <v>6</v>
      </c>
      <c r="G25" s="28" t="s">
        <v>32</v>
      </c>
      <c r="H25" s="42">
        <v>1831</v>
      </c>
      <c r="I25" s="42">
        <f t="shared" si="1"/>
        <v>1231</v>
      </c>
      <c r="J25" s="24" t="s">
        <v>16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AD25" s="24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V25" s="18">
        <v>69</v>
      </c>
      <c r="AW25" s="19">
        <v>63.2</v>
      </c>
      <c r="AX25" s="19">
        <v>1011.5</v>
      </c>
      <c r="AY25" s="46">
        <v>1012.8</v>
      </c>
      <c r="AZ25" s="28" t="s">
        <v>49</v>
      </c>
      <c r="BA25" s="28">
        <v>2</v>
      </c>
      <c r="BB25" s="28">
        <v>13.2</v>
      </c>
      <c r="BC25" s="28">
        <v>0</v>
      </c>
      <c r="BD25" s="28" t="s">
        <v>16</v>
      </c>
      <c r="BE25" s="28">
        <v>14</v>
      </c>
      <c r="BI25" s="146">
        <f t="shared" si="2"/>
        <v>0</v>
      </c>
      <c r="BJ25" s="145">
        <f t="shared" si="3"/>
        <v>0</v>
      </c>
      <c r="BK25" s="145">
        <f t="shared" si="4"/>
        <v>0</v>
      </c>
      <c r="BL25" s="145">
        <f t="shared" si="5"/>
        <v>0</v>
      </c>
    </row>
    <row r="26" spans="1:64" x14ac:dyDescent="0.25">
      <c r="A26" s="40">
        <v>42453</v>
      </c>
      <c r="B26" s="41" t="str">
        <f t="shared" si="0"/>
        <v>16084</v>
      </c>
      <c r="C26" s="19" t="s">
        <v>26</v>
      </c>
      <c r="D26" s="19" t="s">
        <v>67</v>
      </c>
      <c r="E26" s="54">
        <v>3</v>
      </c>
      <c r="F26" s="28">
        <v>7</v>
      </c>
      <c r="G26" s="28" t="s">
        <v>32</v>
      </c>
      <c r="H26" s="42">
        <v>1817</v>
      </c>
      <c r="I26" s="42">
        <f t="shared" si="1"/>
        <v>1217</v>
      </c>
      <c r="J26" s="24" t="s">
        <v>16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AD26" s="24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V26" s="18">
        <v>69</v>
      </c>
      <c r="AW26" s="19">
        <v>63.2</v>
      </c>
      <c r="AX26" s="19">
        <v>1011.5</v>
      </c>
      <c r="AY26" s="46">
        <v>1012.8</v>
      </c>
      <c r="AZ26" s="28" t="s">
        <v>49</v>
      </c>
      <c r="BA26" s="28">
        <v>2</v>
      </c>
      <c r="BB26" s="28">
        <v>12.4</v>
      </c>
      <c r="BC26" s="28">
        <v>0</v>
      </c>
      <c r="BD26" s="28" t="s">
        <v>16</v>
      </c>
      <c r="BE26" s="28">
        <v>14</v>
      </c>
      <c r="BI26" s="146">
        <f t="shared" si="2"/>
        <v>0</v>
      </c>
      <c r="BJ26" s="145">
        <f t="shared" si="3"/>
        <v>0</v>
      </c>
      <c r="BK26" s="145">
        <f t="shared" si="4"/>
        <v>0</v>
      </c>
      <c r="BL26" s="145">
        <f t="shared" si="5"/>
        <v>0</v>
      </c>
    </row>
    <row r="27" spans="1:64" x14ac:dyDescent="0.25">
      <c r="A27" s="40">
        <v>42453</v>
      </c>
      <c r="B27" s="41" t="str">
        <f t="shared" si="0"/>
        <v>16084</v>
      </c>
      <c r="C27" s="19" t="s">
        <v>26</v>
      </c>
      <c r="D27" s="19" t="s">
        <v>67</v>
      </c>
      <c r="E27" s="54">
        <v>3</v>
      </c>
      <c r="F27" s="28">
        <v>8</v>
      </c>
      <c r="G27" s="28" t="s">
        <v>32</v>
      </c>
      <c r="H27" s="42">
        <v>1805</v>
      </c>
      <c r="I27" s="42">
        <f>H27-600</f>
        <v>1205</v>
      </c>
      <c r="J27" s="24" t="s">
        <v>16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AD27" s="24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V27" s="18">
        <v>69</v>
      </c>
      <c r="AW27" s="19">
        <v>63.2</v>
      </c>
      <c r="AX27" s="19">
        <v>1011.5</v>
      </c>
      <c r="AY27" s="46">
        <v>1012.8</v>
      </c>
      <c r="AZ27" s="28" t="s">
        <v>49</v>
      </c>
      <c r="BA27" s="28">
        <v>2</v>
      </c>
      <c r="BB27" s="28">
        <v>16.8</v>
      </c>
      <c r="BC27" s="28">
        <v>0</v>
      </c>
      <c r="BD27" s="28" t="s">
        <v>16</v>
      </c>
      <c r="BE27" s="28">
        <v>14</v>
      </c>
      <c r="BI27" s="146">
        <f t="shared" si="2"/>
        <v>0</v>
      </c>
      <c r="BJ27" s="145">
        <f t="shared" si="3"/>
        <v>0</v>
      </c>
      <c r="BK27" s="145">
        <f t="shared" si="4"/>
        <v>0</v>
      </c>
      <c r="BL27" s="145">
        <f t="shared" si="5"/>
        <v>0</v>
      </c>
    </row>
    <row r="28" spans="1:64" x14ac:dyDescent="0.25">
      <c r="A28" s="40">
        <v>42453</v>
      </c>
      <c r="B28" s="41" t="str">
        <f t="shared" si="0"/>
        <v>16084</v>
      </c>
      <c r="C28" s="19" t="s">
        <v>26</v>
      </c>
      <c r="D28" s="19" t="s">
        <v>67</v>
      </c>
      <c r="E28" s="54">
        <v>3</v>
      </c>
      <c r="F28" s="28">
        <v>9</v>
      </c>
      <c r="G28" s="28" t="s">
        <v>32</v>
      </c>
      <c r="H28" s="42">
        <v>1753</v>
      </c>
      <c r="I28" s="42">
        <f t="shared" si="1"/>
        <v>1153</v>
      </c>
      <c r="J28" s="24" t="s">
        <v>16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AD28" s="24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1</v>
      </c>
      <c r="AK28" s="28">
        <v>0</v>
      </c>
      <c r="AN28" s="22" t="s">
        <v>19</v>
      </c>
      <c r="AO28" s="22" t="s">
        <v>29</v>
      </c>
      <c r="AP28" s="22">
        <v>229</v>
      </c>
      <c r="AV28" s="18">
        <v>69</v>
      </c>
      <c r="AW28" s="19">
        <v>63.2</v>
      </c>
      <c r="AX28" s="19">
        <v>1011.5</v>
      </c>
      <c r="AY28" s="46">
        <v>1012.8</v>
      </c>
      <c r="AZ28" s="28" t="s">
        <v>49</v>
      </c>
      <c r="BA28" s="28">
        <v>2</v>
      </c>
      <c r="BB28" s="28">
        <v>15.9</v>
      </c>
      <c r="BC28" s="28">
        <v>0</v>
      </c>
      <c r="BD28" s="28" t="s">
        <v>16</v>
      </c>
      <c r="BE28" s="28">
        <v>14</v>
      </c>
      <c r="BI28" s="146">
        <f t="shared" si="2"/>
        <v>0</v>
      </c>
      <c r="BJ28" s="145">
        <f t="shared" si="3"/>
        <v>0</v>
      </c>
      <c r="BK28" s="145">
        <f t="shared" si="4"/>
        <v>0</v>
      </c>
      <c r="BL28" s="145">
        <f t="shared" si="5"/>
        <v>0</v>
      </c>
    </row>
    <row r="29" spans="1:64" s="69" customFormat="1" x14ac:dyDescent="0.25">
      <c r="A29" s="67">
        <v>42453</v>
      </c>
      <c r="B29" s="68" t="str">
        <f t="shared" si="0"/>
        <v>16084</v>
      </c>
      <c r="C29" s="69" t="s">
        <v>26</v>
      </c>
      <c r="D29" s="69" t="s">
        <v>67</v>
      </c>
      <c r="E29" s="70">
        <v>3</v>
      </c>
      <c r="F29" s="71">
        <v>10</v>
      </c>
      <c r="G29" s="71" t="s">
        <v>32</v>
      </c>
      <c r="H29" s="21">
        <v>1740</v>
      </c>
      <c r="I29" s="21">
        <f t="shared" si="1"/>
        <v>1140</v>
      </c>
      <c r="J29" s="72" t="s">
        <v>16</v>
      </c>
      <c r="K29" s="21"/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/>
      <c r="S29" s="71"/>
      <c r="T29" s="71"/>
      <c r="U29" s="101"/>
      <c r="V29" s="71"/>
      <c r="W29" s="71"/>
      <c r="X29" s="71"/>
      <c r="Y29" s="101"/>
      <c r="Z29" s="71"/>
      <c r="AA29" s="71"/>
      <c r="AB29" s="71"/>
      <c r="AC29" s="102"/>
      <c r="AD29" s="72">
        <v>0</v>
      </c>
      <c r="AE29" s="21"/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/>
      <c r="AM29" s="71"/>
      <c r="AN29" s="71"/>
      <c r="AO29" s="71"/>
      <c r="AP29" s="71"/>
      <c r="AQ29" s="71"/>
      <c r="AR29" s="71"/>
      <c r="AS29" s="71"/>
      <c r="AT29" s="71"/>
      <c r="AU29" s="72"/>
      <c r="AV29" s="74">
        <v>69</v>
      </c>
      <c r="AW29" s="69">
        <v>63.2</v>
      </c>
      <c r="AX29" s="69">
        <v>1011.5</v>
      </c>
      <c r="AY29" s="69">
        <v>1012.8</v>
      </c>
      <c r="AZ29" s="71" t="s">
        <v>49</v>
      </c>
      <c r="BA29" s="71">
        <v>2</v>
      </c>
      <c r="BB29" s="71">
        <v>11.8</v>
      </c>
      <c r="BC29" s="71">
        <v>0</v>
      </c>
      <c r="BD29" s="71" t="s">
        <v>16</v>
      </c>
      <c r="BE29" s="71">
        <v>14</v>
      </c>
      <c r="BI29" s="148">
        <f t="shared" si="2"/>
        <v>0</v>
      </c>
      <c r="BJ29" s="147">
        <f t="shared" si="3"/>
        <v>0</v>
      </c>
      <c r="BK29" s="147">
        <f t="shared" si="4"/>
        <v>0</v>
      </c>
      <c r="BL29" s="147">
        <f t="shared" si="5"/>
        <v>0</v>
      </c>
    </row>
    <row r="30" spans="1:64" s="46" customFormat="1" x14ac:dyDescent="0.25">
      <c r="A30" s="57">
        <v>42453</v>
      </c>
      <c r="B30" s="58" t="str">
        <f t="shared" si="0"/>
        <v>16084</v>
      </c>
      <c r="C30" s="46" t="s">
        <v>26</v>
      </c>
      <c r="D30" s="46" t="s">
        <v>75</v>
      </c>
      <c r="E30" s="59">
        <v>4</v>
      </c>
      <c r="F30" s="22">
        <v>1</v>
      </c>
      <c r="G30" s="22" t="s">
        <v>32</v>
      </c>
      <c r="H30" s="20">
        <v>1851</v>
      </c>
      <c r="I30" s="42">
        <f t="shared" si="1"/>
        <v>1251</v>
      </c>
      <c r="J30" s="24" t="s">
        <v>16</v>
      </c>
      <c r="K30" s="20"/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/>
      <c r="S30" s="22"/>
      <c r="T30" s="22"/>
      <c r="U30" s="30"/>
      <c r="V30" s="22"/>
      <c r="W30" s="22"/>
      <c r="X30" s="22"/>
      <c r="Y30" s="30"/>
      <c r="Z30" s="22"/>
      <c r="AA30" s="22"/>
      <c r="AB30" s="22"/>
      <c r="AC30" s="34"/>
      <c r="AD30" s="24">
        <v>0</v>
      </c>
      <c r="AE30" s="20"/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/>
      <c r="AM30" s="22"/>
      <c r="AN30" s="22"/>
      <c r="AO30" s="22"/>
      <c r="AP30" s="22"/>
      <c r="AQ30" s="22"/>
      <c r="AR30" s="22"/>
      <c r="AS30" s="22"/>
      <c r="AT30" s="22"/>
      <c r="AU30" s="24"/>
      <c r="AV30" s="75">
        <v>69</v>
      </c>
      <c r="AW30" s="46">
        <v>66.7</v>
      </c>
      <c r="AX30" s="46">
        <v>1012.1</v>
      </c>
      <c r="AY30" s="46">
        <v>1012.6</v>
      </c>
      <c r="AZ30" s="22" t="s">
        <v>49</v>
      </c>
      <c r="BA30" s="22">
        <v>2</v>
      </c>
      <c r="BB30" s="22">
        <v>11</v>
      </c>
      <c r="BC30" s="22">
        <v>0</v>
      </c>
      <c r="BD30" s="22" t="s">
        <v>16</v>
      </c>
      <c r="BE30" s="22">
        <v>14</v>
      </c>
      <c r="BI30" s="146">
        <f t="shared" si="2"/>
        <v>0</v>
      </c>
      <c r="BJ30" s="145">
        <f t="shared" si="3"/>
        <v>0</v>
      </c>
      <c r="BK30" s="145">
        <f t="shared" si="4"/>
        <v>0</v>
      </c>
      <c r="BL30" s="145">
        <f t="shared" si="5"/>
        <v>0</v>
      </c>
    </row>
    <row r="31" spans="1:64" x14ac:dyDescent="0.25">
      <c r="A31" s="40">
        <v>42453</v>
      </c>
      <c r="B31" s="41" t="str">
        <f t="shared" si="0"/>
        <v>16084</v>
      </c>
      <c r="C31" s="19" t="s">
        <v>26</v>
      </c>
      <c r="D31" s="46" t="s">
        <v>77</v>
      </c>
      <c r="E31" s="54">
        <v>4</v>
      </c>
      <c r="F31" s="28">
        <v>2</v>
      </c>
      <c r="G31" s="28" t="s">
        <v>32</v>
      </c>
      <c r="H31" s="42">
        <v>1842</v>
      </c>
      <c r="I31" s="42">
        <f t="shared" si="1"/>
        <v>1242</v>
      </c>
      <c r="J31" s="24" t="s">
        <v>16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AD31" s="24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V31" s="75">
        <v>69</v>
      </c>
      <c r="AW31" s="46">
        <v>66.7</v>
      </c>
      <c r="AX31" s="46">
        <v>1012.1</v>
      </c>
      <c r="AY31" s="46">
        <v>1012.6</v>
      </c>
      <c r="AZ31" s="22" t="s">
        <v>49</v>
      </c>
      <c r="BA31" s="22">
        <v>2</v>
      </c>
      <c r="BB31" s="28">
        <v>8.4</v>
      </c>
      <c r="BC31" s="28">
        <v>0</v>
      </c>
      <c r="BD31" s="28" t="s">
        <v>16</v>
      </c>
      <c r="BE31" s="28">
        <v>14</v>
      </c>
      <c r="BI31" s="146">
        <f t="shared" si="2"/>
        <v>0</v>
      </c>
      <c r="BJ31" s="145">
        <f t="shared" si="3"/>
        <v>0</v>
      </c>
      <c r="BK31" s="145">
        <f t="shared" si="4"/>
        <v>0</v>
      </c>
      <c r="BL31" s="145">
        <f t="shared" si="5"/>
        <v>0</v>
      </c>
    </row>
    <row r="32" spans="1:64" x14ac:dyDescent="0.25">
      <c r="A32" s="40">
        <v>42453</v>
      </c>
      <c r="B32" s="41" t="str">
        <f t="shared" si="0"/>
        <v>16084</v>
      </c>
      <c r="C32" s="19" t="s">
        <v>26</v>
      </c>
      <c r="D32" s="46" t="s">
        <v>77</v>
      </c>
      <c r="E32" s="54">
        <v>4</v>
      </c>
      <c r="F32" s="28">
        <v>3</v>
      </c>
      <c r="G32" s="28" t="s">
        <v>32</v>
      </c>
      <c r="H32" s="42">
        <v>1834</v>
      </c>
      <c r="I32" s="42">
        <f>H32-600</f>
        <v>1234</v>
      </c>
      <c r="J32" s="24" t="s">
        <v>16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AD32" s="24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V32" s="75">
        <v>69</v>
      </c>
      <c r="AW32" s="46">
        <v>66.7</v>
      </c>
      <c r="AX32" s="46">
        <v>1012.1</v>
      </c>
      <c r="AY32" s="46">
        <v>1012.6</v>
      </c>
      <c r="AZ32" s="22" t="s">
        <v>49</v>
      </c>
      <c r="BA32" s="22">
        <v>3</v>
      </c>
      <c r="BB32" s="28">
        <v>14.7</v>
      </c>
      <c r="BC32" s="28">
        <v>0</v>
      </c>
      <c r="BD32" s="28" t="s">
        <v>16</v>
      </c>
      <c r="BE32" s="28">
        <v>14</v>
      </c>
      <c r="BI32" s="146">
        <f t="shared" si="2"/>
        <v>0</v>
      </c>
      <c r="BJ32" s="145">
        <f t="shared" si="3"/>
        <v>0</v>
      </c>
      <c r="BK32" s="145">
        <f t="shared" si="4"/>
        <v>0</v>
      </c>
      <c r="BL32" s="145">
        <f t="shared" si="5"/>
        <v>0</v>
      </c>
    </row>
    <row r="33" spans="1:64" x14ac:dyDescent="0.25">
      <c r="A33" s="40">
        <v>42453</v>
      </c>
      <c r="B33" s="41" t="str">
        <f t="shared" si="0"/>
        <v>16084</v>
      </c>
      <c r="C33" s="19" t="s">
        <v>26</v>
      </c>
      <c r="D33" s="46" t="s">
        <v>77</v>
      </c>
      <c r="E33" s="54">
        <v>4</v>
      </c>
      <c r="F33" s="28">
        <v>4</v>
      </c>
      <c r="G33" s="28" t="s">
        <v>32</v>
      </c>
      <c r="H33" s="42">
        <v>1826</v>
      </c>
      <c r="I33" s="42">
        <f t="shared" si="1"/>
        <v>1226</v>
      </c>
      <c r="J33" s="24" t="s">
        <v>16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AD33" s="24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V33" s="75">
        <v>69</v>
      </c>
      <c r="AW33" s="46">
        <v>66.7</v>
      </c>
      <c r="AX33" s="46">
        <v>1012.1</v>
      </c>
      <c r="AY33" s="46">
        <v>1012.6</v>
      </c>
      <c r="AZ33" s="22" t="s">
        <v>49</v>
      </c>
      <c r="BA33" s="22">
        <v>2</v>
      </c>
      <c r="BB33" s="28">
        <v>14.8</v>
      </c>
      <c r="BC33" s="28">
        <v>0</v>
      </c>
      <c r="BD33" s="28" t="s">
        <v>16</v>
      </c>
      <c r="BE33" s="28">
        <v>14</v>
      </c>
      <c r="BI33" s="146">
        <f t="shared" si="2"/>
        <v>0</v>
      </c>
      <c r="BJ33" s="145">
        <f t="shared" si="3"/>
        <v>0</v>
      </c>
      <c r="BK33" s="145">
        <f t="shared" si="4"/>
        <v>0</v>
      </c>
      <c r="BL33" s="145">
        <f t="shared" si="5"/>
        <v>0</v>
      </c>
    </row>
    <row r="34" spans="1:64" x14ac:dyDescent="0.25">
      <c r="A34" s="40">
        <v>42453</v>
      </c>
      <c r="B34" s="41" t="str">
        <f t="shared" si="0"/>
        <v>16084</v>
      </c>
      <c r="C34" s="19" t="s">
        <v>26</v>
      </c>
      <c r="D34" s="46" t="s">
        <v>77</v>
      </c>
      <c r="E34" s="54">
        <v>4</v>
      </c>
      <c r="F34" s="28">
        <v>6</v>
      </c>
      <c r="G34" s="28" t="s">
        <v>32</v>
      </c>
      <c r="H34" s="42">
        <v>1816</v>
      </c>
      <c r="I34" s="42">
        <f t="shared" si="1"/>
        <v>1216</v>
      </c>
      <c r="J34" s="24" t="s">
        <v>16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AD34" s="24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V34" s="75">
        <v>69</v>
      </c>
      <c r="AW34" s="46">
        <v>66.7</v>
      </c>
      <c r="AX34" s="46">
        <v>1012.1</v>
      </c>
      <c r="AY34" s="46">
        <v>1012.6</v>
      </c>
      <c r="AZ34" s="22" t="s">
        <v>49</v>
      </c>
      <c r="BA34" s="22">
        <v>2</v>
      </c>
      <c r="BB34" s="28">
        <v>10.8</v>
      </c>
      <c r="BC34" s="28">
        <v>0</v>
      </c>
      <c r="BD34" s="28" t="s">
        <v>16</v>
      </c>
      <c r="BE34" s="28">
        <v>14</v>
      </c>
      <c r="BI34" s="146">
        <f t="shared" si="2"/>
        <v>0</v>
      </c>
      <c r="BJ34" s="145">
        <f t="shared" si="3"/>
        <v>0</v>
      </c>
      <c r="BK34" s="145">
        <f t="shared" si="4"/>
        <v>0</v>
      </c>
      <c r="BL34" s="145">
        <f t="shared" si="5"/>
        <v>0</v>
      </c>
    </row>
    <row r="35" spans="1:64" x14ac:dyDescent="0.25">
      <c r="A35" s="40">
        <v>42453</v>
      </c>
      <c r="B35" s="41" t="str">
        <f t="shared" si="0"/>
        <v>16084</v>
      </c>
      <c r="C35" s="19" t="s">
        <v>26</v>
      </c>
      <c r="D35" s="46" t="s">
        <v>77</v>
      </c>
      <c r="E35" s="54">
        <v>4</v>
      </c>
      <c r="F35" s="28">
        <v>7</v>
      </c>
      <c r="G35" s="28" t="s">
        <v>32</v>
      </c>
      <c r="H35" s="42">
        <v>1806</v>
      </c>
      <c r="I35" s="42">
        <f t="shared" si="1"/>
        <v>1206</v>
      </c>
      <c r="J35" s="24" t="s">
        <v>16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X35" s="28"/>
      <c r="AD35" s="24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V35" s="75">
        <v>69</v>
      </c>
      <c r="AW35" s="46">
        <v>66.7</v>
      </c>
      <c r="AX35" s="46">
        <v>1012.1</v>
      </c>
      <c r="AY35" s="46">
        <v>1012.6</v>
      </c>
      <c r="AZ35" s="22" t="s">
        <v>49</v>
      </c>
      <c r="BA35" s="22">
        <v>3</v>
      </c>
      <c r="BB35" s="22">
        <v>16.600000000000001</v>
      </c>
      <c r="BC35" s="28">
        <v>0</v>
      </c>
      <c r="BD35" s="28" t="s">
        <v>16</v>
      </c>
      <c r="BE35" s="28">
        <v>14</v>
      </c>
      <c r="BI35" s="146">
        <f t="shared" si="2"/>
        <v>0</v>
      </c>
      <c r="BJ35" s="145">
        <f t="shared" si="3"/>
        <v>0</v>
      </c>
      <c r="BK35" s="145">
        <f t="shared" si="4"/>
        <v>0</v>
      </c>
      <c r="BL35" s="145">
        <f t="shared" si="5"/>
        <v>0</v>
      </c>
    </row>
    <row r="36" spans="1:64" s="69" customFormat="1" x14ac:dyDescent="0.25">
      <c r="A36" s="67">
        <v>42453</v>
      </c>
      <c r="B36" s="68" t="str">
        <f t="shared" ref="B36:B63" si="6">RIGHT(YEAR(A36),2)&amp;TEXT(A36-DATE(YEAR(A36),1,0),"000")</f>
        <v>16084</v>
      </c>
      <c r="C36" s="69" t="s">
        <v>26</v>
      </c>
      <c r="D36" s="69" t="s">
        <v>75</v>
      </c>
      <c r="E36" s="70">
        <v>4</v>
      </c>
      <c r="F36" s="71">
        <v>8</v>
      </c>
      <c r="G36" s="71" t="s">
        <v>32</v>
      </c>
      <c r="H36" s="21">
        <v>1758</v>
      </c>
      <c r="I36" s="21">
        <f t="shared" si="1"/>
        <v>1158</v>
      </c>
      <c r="J36" s="72" t="s">
        <v>16</v>
      </c>
      <c r="K36" s="21"/>
      <c r="L36" s="71">
        <v>0</v>
      </c>
      <c r="M36" s="71">
        <v>0</v>
      </c>
      <c r="N36" s="71">
        <v>0</v>
      </c>
      <c r="O36" s="71">
        <v>1</v>
      </c>
      <c r="P36" s="71">
        <v>0</v>
      </c>
      <c r="Q36" s="71">
        <v>0</v>
      </c>
      <c r="R36" s="71"/>
      <c r="S36" s="71"/>
      <c r="T36" s="71"/>
      <c r="U36" s="101"/>
      <c r="V36" s="71" t="s">
        <v>29</v>
      </c>
      <c r="W36" s="71" t="s">
        <v>19</v>
      </c>
      <c r="X36" s="71">
        <v>345</v>
      </c>
      <c r="Y36" s="101"/>
      <c r="Z36" s="71"/>
      <c r="AA36" s="71"/>
      <c r="AB36" s="71"/>
      <c r="AC36" s="102"/>
      <c r="AD36" s="72">
        <v>1</v>
      </c>
      <c r="AE36" s="21"/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/>
      <c r="AM36" s="71"/>
      <c r="AN36" s="71"/>
      <c r="AO36" s="71"/>
      <c r="AP36" s="71"/>
      <c r="AQ36" s="71"/>
      <c r="AR36" s="71"/>
      <c r="AS36" s="71"/>
      <c r="AT36" s="71"/>
      <c r="AU36" s="72"/>
      <c r="AV36" s="74">
        <v>69</v>
      </c>
      <c r="AW36" s="69">
        <v>66.7</v>
      </c>
      <c r="AX36" s="69">
        <v>1012.1</v>
      </c>
      <c r="AY36" s="69">
        <v>1012.6</v>
      </c>
      <c r="AZ36" s="71" t="s">
        <v>49</v>
      </c>
      <c r="BA36" s="71">
        <v>3</v>
      </c>
      <c r="BB36" s="69">
        <v>13</v>
      </c>
      <c r="BC36" s="71">
        <v>0</v>
      </c>
      <c r="BD36" s="71" t="s">
        <v>16</v>
      </c>
      <c r="BE36" s="71">
        <v>14</v>
      </c>
      <c r="BI36" s="148">
        <f t="shared" si="2"/>
        <v>0</v>
      </c>
      <c r="BJ36" s="147">
        <f t="shared" si="3"/>
        <v>0</v>
      </c>
      <c r="BK36" s="147">
        <f t="shared" si="4"/>
        <v>0</v>
      </c>
      <c r="BL36" s="147">
        <f t="shared" si="5"/>
        <v>1</v>
      </c>
    </row>
    <row r="37" spans="1:64" x14ac:dyDescent="0.25">
      <c r="A37" s="40">
        <v>42454</v>
      </c>
      <c r="B37" s="41" t="str">
        <f t="shared" si="6"/>
        <v>16085</v>
      </c>
      <c r="C37" s="19" t="s">
        <v>26</v>
      </c>
      <c r="D37" s="46" t="s">
        <v>67</v>
      </c>
      <c r="E37" s="54">
        <v>6</v>
      </c>
      <c r="F37" s="28">
        <v>1</v>
      </c>
      <c r="G37" s="28" t="s">
        <v>32</v>
      </c>
      <c r="H37" s="42">
        <v>1721</v>
      </c>
      <c r="I37" s="42">
        <f t="shared" ref="I37:I56" si="7">H37-600</f>
        <v>1121</v>
      </c>
      <c r="J37" s="23" t="s">
        <v>54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S37" s="28"/>
      <c r="T37" s="28"/>
      <c r="U37" s="7"/>
      <c r="V37" s="28"/>
      <c r="W37" s="28"/>
      <c r="X37" s="28"/>
      <c r="Y37" s="7"/>
      <c r="Z37" s="28"/>
      <c r="AA37" s="28"/>
      <c r="AB37" s="28"/>
      <c r="AD37" s="24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/>
      <c r="AM37" s="46"/>
      <c r="AN37" s="46"/>
      <c r="AO37" s="46"/>
      <c r="AP37" s="19"/>
      <c r="AQ37" s="42"/>
      <c r="AR37" s="19"/>
      <c r="AS37" s="19"/>
      <c r="AT37" s="47"/>
      <c r="AV37" s="42">
        <v>67.099999999999994</v>
      </c>
      <c r="AW37" s="28">
        <v>69.400000000000006</v>
      </c>
      <c r="AX37" s="28">
        <v>1012.3</v>
      </c>
      <c r="AY37" s="28">
        <v>1011.9</v>
      </c>
      <c r="AZ37" s="28" t="s">
        <v>49</v>
      </c>
      <c r="BA37" s="28">
        <v>2</v>
      </c>
      <c r="BB37" s="28">
        <v>6.5</v>
      </c>
      <c r="BC37" s="28">
        <v>0</v>
      </c>
      <c r="BD37" s="28" t="s">
        <v>16</v>
      </c>
      <c r="BE37" s="28">
        <v>13</v>
      </c>
      <c r="BI37" s="146">
        <f t="shared" si="2"/>
        <v>0</v>
      </c>
      <c r="BJ37" s="145">
        <f t="shared" si="3"/>
        <v>0</v>
      </c>
      <c r="BK37" s="145">
        <f t="shared" si="4"/>
        <v>0</v>
      </c>
      <c r="BL37" s="145">
        <f t="shared" si="5"/>
        <v>0</v>
      </c>
    </row>
    <row r="38" spans="1:64" x14ac:dyDescent="0.25">
      <c r="A38" s="40">
        <v>42454</v>
      </c>
      <c r="B38" s="41" t="str">
        <f t="shared" si="6"/>
        <v>16085</v>
      </c>
      <c r="C38" s="19" t="s">
        <v>26</v>
      </c>
      <c r="D38" s="46" t="s">
        <v>67</v>
      </c>
      <c r="E38" s="54">
        <v>6</v>
      </c>
      <c r="F38" s="28">
        <v>2</v>
      </c>
      <c r="G38" s="28" t="s">
        <v>32</v>
      </c>
      <c r="H38" s="42">
        <v>1732</v>
      </c>
      <c r="I38" s="42">
        <f t="shared" si="7"/>
        <v>1132</v>
      </c>
      <c r="J38" s="23" t="s">
        <v>54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S38" s="28"/>
      <c r="T38" s="28"/>
      <c r="U38" s="7"/>
      <c r="V38" s="28"/>
      <c r="W38" s="28"/>
      <c r="X38" s="28"/>
      <c r="Y38" s="7"/>
      <c r="Z38" s="28"/>
      <c r="AA38" s="28"/>
      <c r="AB38" s="28"/>
      <c r="AD38" s="24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/>
      <c r="AM38" s="46"/>
      <c r="AN38" s="46"/>
      <c r="AO38" s="46"/>
      <c r="AP38" s="19"/>
      <c r="AQ38" s="42"/>
      <c r="AR38" s="19"/>
      <c r="AS38" s="19"/>
      <c r="AT38" s="47"/>
      <c r="AV38" s="42">
        <v>67.099999999999994</v>
      </c>
      <c r="AW38" s="28">
        <v>69.400000000000006</v>
      </c>
      <c r="AX38" s="28">
        <v>1012.3</v>
      </c>
      <c r="AY38" s="28">
        <v>1011.9</v>
      </c>
      <c r="AZ38" s="28" t="s">
        <v>49</v>
      </c>
      <c r="BA38" s="28">
        <v>2</v>
      </c>
      <c r="BB38" s="28">
        <v>13.2</v>
      </c>
      <c r="BC38" s="28">
        <v>0</v>
      </c>
      <c r="BD38" s="28" t="s">
        <v>16</v>
      </c>
      <c r="BE38" s="28">
        <v>13</v>
      </c>
      <c r="BI38" s="146">
        <f t="shared" si="2"/>
        <v>0</v>
      </c>
      <c r="BJ38" s="145">
        <f t="shared" si="3"/>
        <v>0</v>
      </c>
      <c r="BK38" s="145">
        <f t="shared" si="4"/>
        <v>0</v>
      </c>
      <c r="BL38" s="145">
        <f t="shared" si="5"/>
        <v>0</v>
      </c>
    </row>
    <row r="39" spans="1:64" x14ac:dyDescent="0.25">
      <c r="A39" s="40">
        <v>42454</v>
      </c>
      <c r="B39" s="41" t="str">
        <f t="shared" si="6"/>
        <v>16085</v>
      </c>
      <c r="C39" s="19" t="s">
        <v>26</v>
      </c>
      <c r="D39" s="46" t="s">
        <v>67</v>
      </c>
      <c r="E39" s="54">
        <v>6</v>
      </c>
      <c r="F39" s="28">
        <v>3</v>
      </c>
      <c r="G39" s="28" t="s">
        <v>32</v>
      </c>
      <c r="H39" s="42">
        <v>1743</v>
      </c>
      <c r="I39" s="42">
        <f t="shared" si="7"/>
        <v>1143</v>
      </c>
      <c r="J39" s="23" t="s">
        <v>54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S39" s="28"/>
      <c r="T39" s="28"/>
      <c r="U39" s="7"/>
      <c r="V39" s="28"/>
      <c r="W39" s="28"/>
      <c r="X39" s="28"/>
      <c r="Y39" s="7"/>
      <c r="Z39" s="28"/>
      <c r="AA39" s="28"/>
      <c r="AB39" s="28"/>
      <c r="AD39" s="24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46"/>
      <c r="AP39" s="19"/>
      <c r="AQ39" s="42"/>
      <c r="AR39" s="19"/>
      <c r="AS39" s="19"/>
      <c r="AT39" s="47"/>
      <c r="AV39" s="42">
        <v>67.099999999999994</v>
      </c>
      <c r="AW39" s="28">
        <v>69.400000000000006</v>
      </c>
      <c r="AX39" s="28">
        <v>1012.1</v>
      </c>
      <c r="AY39" s="28">
        <v>1011.9</v>
      </c>
      <c r="AZ39" s="28" t="s">
        <v>49</v>
      </c>
      <c r="BA39" s="28">
        <v>2</v>
      </c>
      <c r="BB39" s="28">
        <v>10.4</v>
      </c>
      <c r="BC39" s="28">
        <v>0</v>
      </c>
      <c r="BD39" s="28" t="s">
        <v>16</v>
      </c>
      <c r="BE39" s="28">
        <v>13</v>
      </c>
      <c r="BI39" s="146">
        <f t="shared" si="2"/>
        <v>0</v>
      </c>
      <c r="BJ39" s="145">
        <f t="shared" si="3"/>
        <v>0</v>
      </c>
      <c r="BK39" s="145">
        <f t="shared" si="4"/>
        <v>0</v>
      </c>
      <c r="BL39" s="145">
        <f t="shared" si="5"/>
        <v>0</v>
      </c>
    </row>
    <row r="40" spans="1:64" x14ac:dyDescent="0.25">
      <c r="A40" s="40">
        <v>42454</v>
      </c>
      <c r="B40" s="41" t="str">
        <f t="shared" si="6"/>
        <v>16085</v>
      </c>
      <c r="C40" s="19" t="s">
        <v>26</v>
      </c>
      <c r="D40" s="46" t="s">
        <v>67</v>
      </c>
      <c r="E40" s="54">
        <v>6</v>
      </c>
      <c r="F40" s="28">
        <v>4</v>
      </c>
      <c r="G40" s="28" t="s">
        <v>32</v>
      </c>
      <c r="H40" s="42">
        <v>1755</v>
      </c>
      <c r="I40" s="42">
        <f t="shared" si="7"/>
        <v>1155</v>
      </c>
      <c r="J40" s="23" t="s">
        <v>54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S40" s="28"/>
      <c r="T40" s="28"/>
      <c r="U40" s="7"/>
      <c r="V40" s="28"/>
      <c r="W40" s="28"/>
      <c r="X40" s="28"/>
      <c r="Y40" s="7"/>
      <c r="Z40" s="28"/>
      <c r="AA40" s="28"/>
      <c r="AB40" s="28"/>
      <c r="AD40" s="24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/>
      <c r="AM40" s="46"/>
      <c r="AN40" s="46"/>
      <c r="AO40" s="46"/>
      <c r="AP40" s="19"/>
      <c r="AQ40" s="42"/>
      <c r="AR40" s="19"/>
      <c r="AS40" s="19"/>
      <c r="AT40" s="47"/>
      <c r="AV40" s="42">
        <v>67.099999999999994</v>
      </c>
      <c r="AW40" s="28">
        <v>69.400000000000006</v>
      </c>
      <c r="AX40" s="28">
        <v>1012.1</v>
      </c>
      <c r="AY40" s="28">
        <v>1011.9</v>
      </c>
      <c r="AZ40" s="28" t="s">
        <v>49</v>
      </c>
      <c r="BA40" s="28">
        <v>2</v>
      </c>
      <c r="BB40" s="28">
        <v>11.1</v>
      </c>
      <c r="BC40" s="28">
        <v>0</v>
      </c>
      <c r="BD40" s="28" t="s">
        <v>16</v>
      </c>
      <c r="BE40" s="28">
        <v>13</v>
      </c>
      <c r="BI40" s="146">
        <f t="shared" si="2"/>
        <v>0</v>
      </c>
      <c r="BJ40" s="145">
        <f t="shared" si="3"/>
        <v>0</v>
      </c>
      <c r="BK40" s="145">
        <f t="shared" si="4"/>
        <v>0</v>
      </c>
      <c r="BL40" s="145">
        <f t="shared" si="5"/>
        <v>0</v>
      </c>
    </row>
    <row r="41" spans="1:64" x14ac:dyDescent="0.25">
      <c r="A41" s="40">
        <v>42454</v>
      </c>
      <c r="B41" s="41" t="str">
        <f t="shared" si="6"/>
        <v>16085</v>
      </c>
      <c r="C41" s="19" t="s">
        <v>26</v>
      </c>
      <c r="D41" s="46" t="s">
        <v>67</v>
      </c>
      <c r="E41" s="54">
        <v>6</v>
      </c>
      <c r="F41" s="28">
        <v>5</v>
      </c>
      <c r="G41" s="28" t="s">
        <v>32</v>
      </c>
      <c r="H41" s="42">
        <v>1806</v>
      </c>
      <c r="I41" s="42">
        <f t="shared" si="7"/>
        <v>1206</v>
      </c>
      <c r="J41" s="23" t="s">
        <v>54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S41" s="28"/>
      <c r="T41" s="28"/>
      <c r="U41" s="7"/>
      <c r="V41" s="28"/>
      <c r="W41" s="28"/>
      <c r="X41" s="28"/>
      <c r="Y41" s="7"/>
      <c r="Z41" s="28"/>
      <c r="AA41" s="28"/>
      <c r="AB41" s="28"/>
      <c r="AD41" s="24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46"/>
      <c r="AP41" s="19"/>
      <c r="AQ41" s="42"/>
      <c r="AR41" s="19"/>
      <c r="AS41" s="19"/>
      <c r="AT41" s="47"/>
      <c r="AV41" s="42">
        <v>67.099999999999994</v>
      </c>
      <c r="AW41" s="28">
        <v>69.400000000000006</v>
      </c>
      <c r="AX41" s="28">
        <v>1012.1</v>
      </c>
      <c r="AY41" s="28">
        <v>1011.9</v>
      </c>
      <c r="AZ41" s="28" t="s">
        <v>49</v>
      </c>
      <c r="BA41" s="28">
        <v>2</v>
      </c>
      <c r="BB41" s="28">
        <v>6.5</v>
      </c>
      <c r="BC41" s="28">
        <v>0</v>
      </c>
      <c r="BD41" s="28" t="s">
        <v>16</v>
      </c>
      <c r="BE41" s="28">
        <v>13</v>
      </c>
      <c r="BI41" s="146">
        <f t="shared" si="2"/>
        <v>0</v>
      </c>
      <c r="BJ41" s="145">
        <f t="shared" si="3"/>
        <v>0</v>
      </c>
      <c r="BK41" s="145">
        <f t="shared" si="4"/>
        <v>0</v>
      </c>
      <c r="BL41" s="145">
        <f t="shared" si="5"/>
        <v>0</v>
      </c>
    </row>
    <row r="42" spans="1:64" x14ac:dyDescent="0.25">
      <c r="A42" s="40">
        <v>42454</v>
      </c>
      <c r="B42" s="41" t="str">
        <f t="shared" si="6"/>
        <v>16085</v>
      </c>
      <c r="C42" s="19" t="s">
        <v>26</v>
      </c>
      <c r="D42" s="46" t="s">
        <v>67</v>
      </c>
      <c r="E42" s="54">
        <v>6</v>
      </c>
      <c r="F42" s="28">
        <v>6</v>
      </c>
      <c r="G42" s="28" t="s">
        <v>32</v>
      </c>
      <c r="H42" s="42">
        <v>1818</v>
      </c>
      <c r="I42" s="42">
        <f t="shared" si="7"/>
        <v>1218</v>
      </c>
      <c r="J42" s="23" t="s">
        <v>54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S42" s="28"/>
      <c r="T42" s="28"/>
      <c r="U42" s="7"/>
      <c r="V42" s="28"/>
      <c r="W42" s="28"/>
      <c r="X42" s="28"/>
      <c r="Y42" s="7"/>
      <c r="Z42" s="28"/>
      <c r="AA42" s="28"/>
      <c r="AB42" s="28"/>
      <c r="AD42" s="24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46"/>
      <c r="AP42" s="19"/>
      <c r="AQ42" s="42"/>
      <c r="AR42" s="19"/>
      <c r="AS42" s="19"/>
      <c r="AT42" s="47"/>
      <c r="AV42" s="42">
        <v>67.099999999999994</v>
      </c>
      <c r="AW42" s="28">
        <v>69.400000000000006</v>
      </c>
      <c r="AX42" s="28">
        <v>1012.1</v>
      </c>
      <c r="AY42" s="28">
        <v>1011.9</v>
      </c>
      <c r="AZ42" s="28" t="s">
        <v>49</v>
      </c>
      <c r="BA42" s="28">
        <v>2</v>
      </c>
      <c r="BB42" s="28">
        <v>8.4</v>
      </c>
      <c r="BC42" s="28">
        <v>0</v>
      </c>
      <c r="BD42" s="28" t="s">
        <v>16</v>
      </c>
      <c r="BE42" s="28">
        <v>13</v>
      </c>
      <c r="BI42" s="146">
        <f t="shared" si="2"/>
        <v>0</v>
      </c>
      <c r="BJ42" s="145">
        <f t="shared" si="3"/>
        <v>0</v>
      </c>
      <c r="BK42" s="145">
        <f t="shared" si="4"/>
        <v>0</v>
      </c>
      <c r="BL42" s="145">
        <f t="shared" si="5"/>
        <v>0</v>
      </c>
    </row>
    <row r="43" spans="1:64" x14ac:dyDescent="0.25">
      <c r="A43" s="40">
        <v>42454</v>
      </c>
      <c r="B43" s="41" t="str">
        <f t="shared" si="6"/>
        <v>16085</v>
      </c>
      <c r="C43" s="19" t="s">
        <v>26</v>
      </c>
      <c r="D43" s="46" t="s">
        <v>67</v>
      </c>
      <c r="E43" s="54">
        <v>6</v>
      </c>
      <c r="F43" s="28">
        <v>7</v>
      </c>
      <c r="G43" s="28" t="s">
        <v>32</v>
      </c>
      <c r="H43" s="42">
        <v>1829</v>
      </c>
      <c r="I43" s="42">
        <f t="shared" si="7"/>
        <v>1229</v>
      </c>
      <c r="J43" s="23" t="s">
        <v>54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S43" s="28"/>
      <c r="T43" s="28"/>
      <c r="U43" s="7"/>
      <c r="V43" s="28"/>
      <c r="W43" s="28"/>
      <c r="X43" s="28"/>
      <c r="Y43" s="7"/>
      <c r="Z43" s="28"/>
      <c r="AA43" s="28"/>
      <c r="AB43" s="28"/>
      <c r="AD43" s="24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/>
      <c r="AM43" s="46"/>
      <c r="AN43" s="46"/>
      <c r="AO43" s="46"/>
      <c r="AP43" s="19"/>
      <c r="AQ43" s="42"/>
      <c r="AR43" s="19"/>
      <c r="AS43" s="19"/>
      <c r="AT43" s="47"/>
      <c r="AV43" s="42">
        <v>67.099999999999994</v>
      </c>
      <c r="AW43" s="28">
        <v>69.400000000000006</v>
      </c>
      <c r="AX43" s="28">
        <v>1012.1</v>
      </c>
      <c r="AY43" s="28">
        <v>1011.9</v>
      </c>
      <c r="AZ43" s="28" t="s">
        <v>49</v>
      </c>
      <c r="BA43" s="28">
        <v>2</v>
      </c>
      <c r="BB43" s="28">
        <v>6.7</v>
      </c>
      <c r="BC43" s="28">
        <v>0</v>
      </c>
      <c r="BD43" s="28" t="s">
        <v>16</v>
      </c>
      <c r="BE43" s="28">
        <v>13</v>
      </c>
      <c r="BI43" s="146">
        <f t="shared" si="2"/>
        <v>0</v>
      </c>
      <c r="BJ43" s="145">
        <f t="shared" si="3"/>
        <v>0</v>
      </c>
      <c r="BK43" s="145">
        <f t="shared" si="4"/>
        <v>0</v>
      </c>
      <c r="BL43" s="145">
        <f t="shared" si="5"/>
        <v>0</v>
      </c>
    </row>
    <row r="44" spans="1:64" x14ac:dyDescent="0.25">
      <c r="A44" s="40">
        <v>42454</v>
      </c>
      <c r="B44" s="41" t="str">
        <f t="shared" si="6"/>
        <v>16085</v>
      </c>
      <c r="C44" s="19" t="s">
        <v>26</v>
      </c>
      <c r="D44" s="46" t="s">
        <v>67</v>
      </c>
      <c r="E44" s="54">
        <v>6</v>
      </c>
      <c r="F44" s="28">
        <v>8</v>
      </c>
      <c r="G44" s="28" t="s">
        <v>32</v>
      </c>
      <c r="H44" s="42">
        <v>1841</v>
      </c>
      <c r="I44" s="42">
        <f t="shared" si="7"/>
        <v>1241</v>
      </c>
      <c r="J44" s="23" t="s">
        <v>54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S44" s="28"/>
      <c r="T44" s="28"/>
      <c r="U44" s="7"/>
      <c r="V44" s="28"/>
      <c r="W44" s="28"/>
      <c r="X44" s="28"/>
      <c r="Y44" s="7"/>
      <c r="Z44" s="28"/>
      <c r="AA44" s="28"/>
      <c r="AB44" s="28"/>
      <c r="AD44" s="24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46"/>
      <c r="AP44" s="19"/>
      <c r="AQ44" s="42"/>
      <c r="AR44" s="19"/>
      <c r="AS44" s="19"/>
      <c r="AT44" s="47"/>
      <c r="AV44" s="42">
        <v>67.099999999999994</v>
      </c>
      <c r="AW44" s="28">
        <v>69.400000000000006</v>
      </c>
      <c r="AX44" s="28">
        <v>1012.1</v>
      </c>
      <c r="AY44" s="28">
        <v>1011.9</v>
      </c>
      <c r="AZ44" s="28" t="s">
        <v>49</v>
      </c>
      <c r="BA44" s="28">
        <v>2</v>
      </c>
      <c r="BB44" s="28">
        <v>5.7</v>
      </c>
      <c r="BC44" s="28">
        <v>0</v>
      </c>
      <c r="BD44" s="28" t="s">
        <v>16</v>
      </c>
      <c r="BE44" s="28">
        <v>13</v>
      </c>
      <c r="BI44" s="146">
        <f t="shared" si="2"/>
        <v>0</v>
      </c>
      <c r="BJ44" s="145">
        <f t="shared" si="3"/>
        <v>0</v>
      </c>
      <c r="BK44" s="145">
        <f t="shared" si="4"/>
        <v>0</v>
      </c>
      <c r="BL44" s="145">
        <f t="shared" si="5"/>
        <v>0</v>
      </c>
    </row>
    <row r="45" spans="1:64" ht="16.5" customHeight="1" x14ac:dyDescent="0.25">
      <c r="A45" s="40">
        <v>42454</v>
      </c>
      <c r="B45" s="41" t="str">
        <f t="shared" si="6"/>
        <v>16085</v>
      </c>
      <c r="C45" s="19" t="s">
        <v>26</v>
      </c>
      <c r="D45" s="46" t="s">
        <v>67</v>
      </c>
      <c r="E45" s="54">
        <v>6</v>
      </c>
      <c r="F45" s="28">
        <v>9</v>
      </c>
      <c r="G45" s="28" t="s">
        <v>32</v>
      </c>
      <c r="H45" s="42">
        <v>1854</v>
      </c>
      <c r="I45" s="42">
        <f t="shared" si="7"/>
        <v>1254</v>
      </c>
      <c r="J45" s="23" t="s">
        <v>54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S45" s="28"/>
      <c r="T45" s="28"/>
      <c r="U45" s="7"/>
      <c r="V45" s="47"/>
      <c r="W45" s="42"/>
      <c r="X45" s="28"/>
      <c r="Y45" s="7"/>
      <c r="Z45" s="28"/>
      <c r="AA45" s="28"/>
      <c r="AB45" s="28"/>
      <c r="AD45" s="4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/>
      <c r="AM45" s="46"/>
      <c r="AN45" s="46"/>
      <c r="AO45" s="46"/>
      <c r="AP45" s="19"/>
      <c r="AQ45" s="42"/>
      <c r="AR45" s="19"/>
      <c r="AS45" s="19"/>
      <c r="AT45" s="47"/>
      <c r="AV45" s="42">
        <v>67.099999999999994</v>
      </c>
      <c r="AW45" s="28">
        <v>69.400000000000006</v>
      </c>
      <c r="AX45" s="28">
        <v>1012.1</v>
      </c>
      <c r="AY45" s="28">
        <v>1011.9</v>
      </c>
      <c r="AZ45" s="28" t="s">
        <v>49</v>
      </c>
      <c r="BA45" s="28">
        <v>2</v>
      </c>
      <c r="BB45" s="28">
        <v>8</v>
      </c>
      <c r="BC45" s="28">
        <v>0</v>
      </c>
      <c r="BD45" s="28" t="s">
        <v>16</v>
      </c>
      <c r="BE45" s="28">
        <v>13</v>
      </c>
      <c r="BI45" s="146">
        <f t="shared" si="2"/>
        <v>0</v>
      </c>
      <c r="BJ45" s="145">
        <f t="shared" si="3"/>
        <v>0</v>
      </c>
      <c r="BK45" s="145">
        <f t="shared" si="4"/>
        <v>0</v>
      </c>
      <c r="BL45" s="145">
        <f t="shared" si="5"/>
        <v>0</v>
      </c>
    </row>
    <row r="46" spans="1:64" s="69" customFormat="1" x14ac:dyDescent="0.25">
      <c r="A46" s="67">
        <v>42454</v>
      </c>
      <c r="B46" s="68" t="str">
        <f t="shared" si="6"/>
        <v>16085</v>
      </c>
      <c r="C46" s="69" t="s">
        <v>26</v>
      </c>
      <c r="D46" s="69" t="s">
        <v>67</v>
      </c>
      <c r="E46" s="70">
        <v>6</v>
      </c>
      <c r="F46" s="71">
        <v>10</v>
      </c>
      <c r="G46" s="71" t="s">
        <v>32</v>
      </c>
      <c r="H46" s="21">
        <v>1903</v>
      </c>
      <c r="I46" s="21">
        <f t="shared" si="7"/>
        <v>1303</v>
      </c>
      <c r="J46" s="76" t="s">
        <v>54</v>
      </c>
      <c r="K46" s="21"/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/>
      <c r="S46" s="71"/>
      <c r="T46" s="71"/>
      <c r="U46" s="101"/>
      <c r="V46" s="71"/>
      <c r="W46" s="71"/>
      <c r="X46" s="71"/>
      <c r="Y46" s="101"/>
      <c r="Z46" s="71"/>
      <c r="AA46" s="71"/>
      <c r="AB46" s="71"/>
      <c r="AC46" s="102"/>
      <c r="AD46" s="72">
        <v>0</v>
      </c>
      <c r="AE46" s="21"/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/>
      <c r="AQ46" s="21"/>
      <c r="AT46" s="77"/>
      <c r="AU46" s="72"/>
      <c r="AV46" s="21">
        <v>67.099999999999994</v>
      </c>
      <c r="AW46" s="71">
        <v>69.400000000000006</v>
      </c>
      <c r="AX46" s="71">
        <v>1012.1</v>
      </c>
      <c r="AY46" s="71">
        <v>1011.9</v>
      </c>
      <c r="AZ46" s="71" t="s">
        <v>49</v>
      </c>
      <c r="BA46" s="71">
        <v>2</v>
      </c>
      <c r="BB46" s="71">
        <v>2.8</v>
      </c>
      <c r="BC46" s="71">
        <v>0</v>
      </c>
      <c r="BD46" s="71" t="s">
        <v>16</v>
      </c>
      <c r="BE46" s="69">
        <v>13</v>
      </c>
      <c r="BI46" s="148">
        <f t="shared" si="2"/>
        <v>0</v>
      </c>
      <c r="BJ46" s="147">
        <f t="shared" si="3"/>
        <v>0</v>
      </c>
      <c r="BK46" s="147">
        <f t="shared" si="4"/>
        <v>0</v>
      </c>
      <c r="BL46" s="147">
        <f t="shared" si="5"/>
        <v>0</v>
      </c>
    </row>
    <row r="47" spans="1:64" x14ac:dyDescent="0.25">
      <c r="A47" s="40">
        <v>42454</v>
      </c>
      <c r="B47" s="41" t="str">
        <f t="shared" si="6"/>
        <v>16085</v>
      </c>
      <c r="C47" s="19" t="s">
        <v>26</v>
      </c>
      <c r="D47" s="46" t="s">
        <v>72</v>
      </c>
      <c r="E47" s="54">
        <v>7</v>
      </c>
      <c r="F47" s="28">
        <v>1</v>
      </c>
      <c r="G47" s="28" t="s">
        <v>32</v>
      </c>
      <c r="H47" s="20">
        <v>1909</v>
      </c>
      <c r="I47" s="42">
        <f t="shared" si="7"/>
        <v>1309</v>
      </c>
      <c r="J47" s="23" t="s">
        <v>46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S47" s="28"/>
      <c r="T47" s="28"/>
      <c r="U47" s="7"/>
      <c r="V47" s="28"/>
      <c r="W47" s="28"/>
      <c r="X47" s="28"/>
      <c r="Y47" s="7"/>
      <c r="Z47" s="28"/>
      <c r="AA47" s="28"/>
      <c r="AB47" s="28"/>
      <c r="AD47" s="24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/>
      <c r="AM47" s="46"/>
      <c r="AN47" s="46"/>
      <c r="AO47" s="46"/>
      <c r="AP47" s="19"/>
      <c r="AQ47" s="42"/>
      <c r="AR47" s="19"/>
      <c r="AS47" s="19"/>
      <c r="AT47" s="47"/>
      <c r="AV47" s="42">
        <v>66.2</v>
      </c>
      <c r="AW47" s="28">
        <v>62.7</v>
      </c>
      <c r="AX47" s="28">
        <v>1013</v>
      </c>
      <c r="AY47" s="28">
        <v>1012.5</v>
      </c>
      <c r="AZ47" s="28" t="s">
        <v>53</v>
      </c>
      <c r="BA47" s="28">
        <v>0</v>
      </c>
      <c r="BB47" s="28">
        <v>5.2</v>
      </c>
      <c r="BC47" s="28">
        <v>0</v>
      </c>
      <c r="BD47" s="28" t="s">
        <v>16</v>
      </c>
      <c r="BE47" s="28">
        <v>13</v>
      </c>
      <c r="BI47" s="146">
        <f t="shared" si="2"/>
        <v>0</v>
      </c>
      <c r="BJ47" s="145">
        <f t="shared" si="3"/>
        <v>0</v>
      </c>
      <c r="BK47" s="145">
        <f t="shared" si="4"/>
        <v>0</v>
      </c>
      <c r="BL47" s="145">
        <f t="shared" si="5"/>
        <v>0</v>
      </c>
    </row>
    <row r="48" spans="1:64" x14ac:dyDescent="0.25">
      <c r="A48" s="40">
        <v>42454</v>
      </c>
      <c r="B48" s="41" t="str">
        <f t="shared" si="6"/>
        <v>16085</v>
      </c>
      <c r="C48" s="19" t="s">
        <v>26</v>
      </c>
      <c r="D48" s="46" t="s">
        <v>72</v>
      </c>
      <c r="E48" s="54">
        <v>7</v>
      </c>
      <c r="F48" s="28">
        <v>2</v>
      </c>
      <c r="G48" s="28" t="s">
        <v>32</v>
      </c>
      <c r="H48" s="42">
        <v>1858</v>
      </c>
      <c r="I48" s="42">
        <f t="shared" si="7"/>
        <v>1258</v>
      </c>
      <c r="J48" s="23" t="s">
        <v>46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S48" s="28"/>
      <c r="T48" s="28"/>
      <c r="U48" s="7"/>
      <c r="V48" s="28"/>
      <c r="W48" s="28"/>
      <c r="X48" s="28"/>
      <c r="Y48" s="7"/>
      <c r="Z48" s="28"/>
      <c r="AA48" s="28"/>
      <c r="AB48" s="28"/>
      <c r="AD48" s="24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/>
      <c r="AM48" s="46"/>
      <c r="AN48" s="46"/>
      <c r="AO48" s="46"/>
      <c r="AP48" s="19"/>
      <c r="AQ48" s="42"/>
      <c r="AR48" s="19"/>
      <c r="AS48" s="19"/>
      <c r="AT48" s="47"/>
      <c r="AV48" s="42">
        <v>66.2</v>
      </c>
      <c r="AW48" s="28">
        <v>62.7</v>
      </c>
      <c r="AX48" s="28">
        <v>1013</v>
      </c>
      <c r="AY48" s="28">
        <v>1012.5</v>
      </c>
      <c r="AZ48" s="28" t="s">
        <v>53</v>
      </c>
      <c r="BA48" s="28">
        <v>0</v>
      </c>
      <c r="BB48" s="28">
        <v>7.7</v>
      </c>
      <c r="BC48" s="28">
        <v>0</v>
      </c>
      <c r="BD48" s="28" t="s">
        <v>16</v>
      </c>
      <c r="BE48" s="28">
        <v>13</v>
      </c>
      <c r="BI48" s="146">
        <f t="shared" si="2"/>
        <v>0</v>
      </c>
      <c r="BJ48" s="145">
        <f t="shared" si="3"/>
        <v>0</v>
      </c>
      <c r="BK48" s="145">
        <f t="shared" si="4"/>
        <v>0</v>
      </c>
      <c r="BL48" s="145">
        <f t="shared" si="5"/>
        <v>0</v>
      </c>
    </row>
    <row r="49" spans="1:64" x14ac:dyDescent="0.25">
      <c r="A49" s="40">
        <v>42454</v>
      </c>
      <c r="B49" s="41" t="str">
        <f t="shared" si="6"/>
        <v>16085</v>
      </c>
      <c r="C49" s="19" t="s">
        <v>26</v>
      </c>
      <c r="D49" s="46" t="s">
        <v>72</v>
      </c>
      <c r="E49" s="54">
        <v>7</v>
      </c>
      <c r="F49" s="28">
        <v>3</v>
      </c>
      <c r="G49" s="28" t="s">
        <v>32</v>
      </c>
      <c r="H49" s="42">
        <v>1847</v>
      </c>
      <c r="I49" s="42">
        <f t="shared" si="7"/>
        <v>1247</v>
      </c>
      <c r="J49" s="23" t="s">
        <v>46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S49" s="28"/>
      <c r="T49" s="28"/>
      <c r="U49" s="7"/>
      <c r="V49" s="28"/>
      <c r="W49" s="28"/>
      <c r="X49" s="28"/>
      <c r="Y49" s="7"/>
      <c r="Z49" s="28"/>
      <c r="AA49" s="28"/>
      <c r="AB49" s="28"/>
      <c r="AD49" s="24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/>
      <c r="AM49" s="46"/>
      <c r="AN49" s="46"/>
      <c r="AO49" s="46"/>
      <c r="AP49" s="19"/>
      <c r="AQ49" s="42"/>
      <c r="AR49" s="19"/>
      <c r="AS49" s="19"/>
      <c r="AT49" s="47"/>
      <c r="AV49" s="42">
        <v>66.2</v>
      </c>
      <c r="AW49" s="28">
        <v>62.7</v>
      </c>
      <c r="AX49" s="28">
        <v>1013</v>
      </c>
      <c r="AY49" s="28">
        <v>1012.5</v>
      </c>
      <c r="AZ49" s="28" t="s">
        <v>53</v>
      </c>
      <c r="BA49" s="28">
        <v>0</v>
      </c>
      <c r="BB49" s="28">
        <v>4.5</v>
      </c>
      <c r="BC49" s="28">
        <v>0</v>
      </c>
      <c r="BD49" s="28" t="s">
        <v>16</v>
      </c>
      <c r="BE49" s="28">
        <v>13</v>
      </c>
      <c r="BI49" s="146">
        <f t="shared" si="2"/>
        <v>0</v>
      </c>
      <c r="BJ49" s="145">
        <f t="shared" si="3"/>
        <v>0</v>
      </c>
      <c r="BK49" s="145">
        <f t="shared" si="4"/>
        <v>0</v>
      </c>
      <c r="BL49" s="145">
        <f t="shared" si="5"/>
        <v>0</v>
      </c>
    </row>
    <row r="50" spans="1:64" x14ac:dyDescent="0.25">
      <c r="A50" s="40">
        <v>42454</v>
      </c>
      <c r="B50" s="41" t="str">
        <f t="shared" si="6"/>
        <v>16085</v>
      </c>
      <c r="C50" s="19" t="s">
        <v>26</v>
      </c>
      <c r="D50" s="46" t="s">
        <v>72</v>
      </c>
      <c r="E50" s="54">
        <v>7</v>
      </c>
      <c r="F50" s="28">
        <v>4</v>
      </c>
      <c r="G50" s="28" t="s">
        <v>32</v>
      </c>
      <c r="H50" s="42">
        <v>1835</v>
      </c>
      <c r="I50" s="42">
        <f t="shared" si="7"/>
        <v>1235</v>
      </c>
      <c r="J50" s="23" t="s">
        <v>46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S50" s="28"/>
      <c r="T50" s="28"/>
      <c r="U50" s="7"/>
      <c r="V50" s="28"/>
      <c r="W50" s="28"/>
      <c r="X50" s="28"/>
      <c r="Y50" s="7"/>
      <c r="Z50" s="28"/>
      <c r="AA50" s="28"/>
      <c r="AB50" s="28"/>
      <c r="AD50" s="24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/>
      <c r="AM50" s="46"/>
      <c r="AN50" s="46"/>
      <c r="AO50" s="46"/>
      <c r="AP50" s="19"/>
      <c r="AQ50" s="42"/>
      <c r="AR50" s="19"/>
      <c r="AS50" s="19"/>
      <c r="AT50" s="47"/>
      <c r="AV50" s="42">
        <v>66.2</v>
      </c>
      <c r="AW50" s="28">
        <v>62.7</v>
      </c>
      <c r="AX50" s="28">
        <v>1013</v>
      </c>
      <c r="AY50" s="28">
        <v>1012.5</v>
      </c>
      <c r="AZ50" s="28" t="s">
        <v>53</v>
      </c>
      <c r="BA50" s="28">
        <v>0</v>
      </c>
      <c r="BB50" s="28">
        <v>11.9</v>
      </c>
      <c r="BC50" s="28">
        <v>0</v>
      </c>
      <c r="BD50" s="28" t="s">
        <v>16</v>
      </c>
      <c r="BE50" s="28">
        <v>13</v>
      </c>
      <c r="BI50" s="146">
        <f t="shared" si="2"/>
        <v>0</v>
      </c>
      <c r="BJ50" s="145">
        <f t="shared" si="3"/>
        <v>0</v>
      </c>
      <c r="BK50" s="145">
        <f t="shared" si="4"/>
        <v>0</v>
      </c>
      <c r="BL50" s="145">
        <f t="shared" si="5"/>
        <v>0</v>
      </c>
    </row>
    <row r="51" spans="1:64" x14ac:dyDescent="0.25">
      <c r="A51" s="40">
        <v>42454</v>
      </c>
      <c r="B51" s="41" t="str">
        <f t="shared" si="6"/>
        <v>16085</v>
      </c>
      <c r="C51" s="19" t="s">
        <v>26</v>
      </c>
      <c r="D51" s="46" t="s">
        <v>72</v>
      </c>
      <c r="E51" s="54">
        <v>7</v>
      </c>
      <c r="F51" s="28">
        <v>5</v>
      </c>
      <c r="G51" s="28" t="s">
        <v>32</v>
      </c>
      <c r="H51" s="42">
        <v>1825</v>
      </c>
      <c r="I51" s="42">
        <f t="shared" si="7"/>
        <v>1225</v>
      </c>
      <c r="J51" s="23" t="s">
        <v>46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S51" s="28"/>
      <c r="T51" s="28"/>
      <c r="U51" s="7"/>
      <c r="V51" s="28"/>
      <c r="W51" s="28"/>
      <c r="X51" s="28"/>
      <c r="Y51" s="7"/>
      <c r="Z51" s="28"/>
      <c r="AA51" s="28"/>
      <c r="AB51" s="28"/>
      <c r="AD51" s="24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/>
      <c r="AM51" s="46"/>
      <c r="AN51" s="46"/>
      <c r="AO51" s="46"/>
      <c r="AP51" s="19"/>
      <c r="AQ51" s="42"/>
      <c r="AR51" s="19"/>
      <c r="AS51" s="19"/>
      <c r="AT51" s="47"/>
      <c r="AV51" s="42">
        <v>66.2</v>
      </c>
      <c r="AW51" s="28">
        <v>62.7</v>
      </c>
      <c r="AX51" s="28">
        <v>1013</v>
      </c>
      <c r="AY51" s="28">
        <v>1012.5</v>
      </c>
      <c r="AZ51" s="28" t="s">
        <v>53</v>
      </c>
      <c r="BA51" s="28">
        <v>1</v>
      </c>
      <c r="BB51" s="28">
        <v>7.7</v>
      </c>
      <c r="BC51" s="28">
        <v>0</v>
      </c>
      <c r="BD51" s="28" t="s">
        <v>16</v>
      </c>
      <c r="BE51" s="28">
        <v>13</v>
      </c>
      <c r="BI51" s="146">
        <f t="shared" si="2"/>
        <v>0</v>
      </c>
      <c r="BJ51" s="145">
        <f t="shared" si="3"/>
        <v>0</v>
      </c>
      <c r="BK51" s="145">
        <f t="shared" si="4"/>
        <v>0</v>
      </c>
      <c r="BL51" s="145">
        <f t="shared" si="5"/>
        <v>0</v>
      </c>
    </row>
    <row r="52" spans="1:64" x14ac:dyDescent="0.25">
      <c r="A52" s="40">
        <v>42454</v>
      </c>
      <c r="B52" s="41" t="str">
        <f t="shared" si="6"/>
        <v>16085</v>
      </c>
      <c r="C52" s="19" t="s">
        <v>26</v>
      </c>
      <c r="D52" s="46" t="s">
        <v>72</v>
      </c>
      <c r="E52" s="54">
        <v>7</v>
      </c>
      <c r="F52" s="28">
        <v>6</v>
      </c>
      <c r="G52" s="28" t="s">
        <v>32</v>
      </c>
      <c r="H52" s="42">
        <v>1814</v>
      </c>
      <c r="I52" s="42">
        <f t="shared" si="7"/>
        <v>1214</v>
      </c>
      <c r="J52" s="23" t="s">
        <v>46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S52" s="28"/>
      <c r="T52" s="28"/>
      <c r="U52" s="7"/>
      <c r="V52" s="28"/>
      <c r="W52" s="28"/>
      <c r="X52" s="28"/>
      <c r="Y52" s="7"/>
      <c r="Z52" s="28"/>
      <c r="AA52" s="28"/>
      <c r="AB52" s="28"/>
      <c r="AD52" s="24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/>
      <c r="AM52" s="46"/>
      <c r="AN52" s="46"/>
      <c r="AO52" s="46"/>
      <c r="AP52" s="19"/>
      <c r="AQ52" s="42"/>
      <c r="AR52" s="19"/>
      <c r="AS52" s="19"/>
      <c r="AT52" s="47"/>
      <c r="AV52" s="42">
        <v>66.2</v>
      </c>
      <c r="AW52" s="28">
        <v>62.7</v>
      </c>
      <c r="AX52" s="28">
        <v>1013</v>
      </c>
      <c r="AY52" s="28">
        <v>1012.5</v>
      </c>
      <c r="AZ52" s="28" t="s">
        <v>53</v>
      </c>
      <c r="BA52" s="28">
        <v>1</v>
      </c>
      <c r="BB52" s="28">
        <v>11.7</v>
      </c>
      <c r="BC52" s="28">
        <v>0</v>
      </c>
      <c r="BD52" s="28" t="s">
        <v>16</v>
      </c>
      <c r="BE52" s="28">
        <v>13</v>
      </c>
      <c r="BI52" s="146">
        <f t="shared" si="2"/>
        <v>0</v>
      </c>
      <c r="BJ52" s="145">
        <f t="shared" si="3"/>
        <v>0</v>
      </c>
      <c r="BK52" s="145">
        <f t="shared" si="4"/>
        <v>0</v>
      </c>
      <c r="BL52" s="145">
        <f t="shared" si="5"/>
        <v>0</v>
      </c>
    </row>
    <row r="53" spans="1:64" x14ac:dyDescent="0.25">
      <c r="A53" s="40">
        <v>42454</v>
      </c>
      <c r="B53" s="41" t="str">
        <f t="shared" si="6"/>
        <v>16085</v>
      </c>
      <c r="C53" s="19" t="s">
        <v>26</v>
      </c>
      <c r="D53" s="46" t="s">
        <v>72</v>
      </c>
      <c r="E53" s="54">
        <v>7</v>
      </c>
      <c r="F53" s="28">
        <v>7</v>
      </c>
      <c r="G53" s="28" t="s">
        <v>32</v>
      </c>
      <c r="H53" s="42">
        <v>1753</v>
      </c>
      <c r="I53" s="42">
        <f t="shared" si="7"/>
        <v>1153</v>
      </c>
      <c r="J53" s="23" t="s">
        <v>46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S53" s="28"/>
      <c r="T53" s="28"/>
      <c r="U53" s="7"/>
      <c r="V53" s="28"/>
      <c r="W53" s="28"/>
      <c r="X53" s="28"/>
      <c r="Y53" s="7"/>
      <c r="Z53" s="28"/>
      <c r="AA53" s="28"/>
      <c r="AB53" s="28"/>
      <c r="AD53" s="24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/>
      <c r="AM53" s="46"/>
      <c r="AN53" s="46"/>
      <c r="AO53" s="46"/>
      <c r="AP53" s="19"/>
      <c r="AQ53" s="42"/>
      <c r="AR53" s="19"/>
      <c r="AS53" s="19"/>
      <c r="AT53" s="47"/>
      <c r="AV53" s="42">
        <v>66.2</v>
      </c>
      <c r="AW53" s="28">
        <v>62.7</v>
      </c>
      <c r="AX53" s="28">
        <v>1013</v>
      </c>
      <c r="AY53" s="28">
        <v>1012.5</v>
      </c>
      <c r="AZ53" s="28" t="s">
        <v>53</v>
      </c>
      <c r="BA53" s="28">
        <v>2</v>
      </c>
      <c r="BB53" s="28">
        <v>12.9</v>
      </c>
      <c r="BC53" s="28">
        <v>0</v>
      </c>
      <c r="BD53" s="28" t="s">
        <v>16</v>
      </c>
      <c r="BE53" s="28">
        <v>13</v>
      </c>
      <c r="BI53" s="146">
        <f t="shared" si="2"/>
        <v>0</v>
      </c>
      <c r="BJ53" s="145">
        <f t="shared" si="3"/>
        <v>0</v>
      </c>
      <c r="BK53" s="145">
        <f t="shared" si="4"/>
        <v>0</v>
      </c>
      <c r="BL53" s="145">
        <f t="shared" si="5"/>
        <v>0</v>
      </c>
    </row>
    <row r="54" spans="1:64" x14ac:dyDescent="0.25">
      <c r="A54" s="40">
        <v>42454</v>
      </c>
      <c r="B54" s="41" t="str">
        <f t="shared" si="6"/>
        <v>16085</v>
      </c>
      <c r="C54" s="19" t="s">
        <v>26</v>
      </c>
      <c r="D54" s="46" t="s">
        <v>72</v>
      </c>
      <c r="E54" s="54">
        <v>7</v>
      </c>
      <c r="F54" s="28">
        <v>8</v>
      </c>
      <c r="G54" s="28" t="s">
        <v>32</v>
      </c>
      <c r="H54" s="42">
        <v>1742</v>
      </c>
      <c r="I54" s="42">
        <f t="shared" si="7"/>
        <v>1142</v>
      </c>
      <c r="J54" s="23" t="s">
        <v>46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S54" s="28"/>
      <c r="T54" s="28"/>
      <c r="U54" s="7"/>
      <c r="V54" s="28"/>
      <c r="W54" s="28"/>
      <c r="X54" s="28"/>
      <c r="Y54" s="7"/>
      <c r="Z54" s="28"/>
      <c r="AA54" s="28"/>
      <c r="AB54" s="28"/>
      <c r="AD54" s="24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/>
      <c r="AM54" s="46"/>
      <c r="AN54" s="46"/>
      <c r="AO54" s="46"/>
      <c r="AP54" s="19"/>
      <c r="AQ54" s="42"/>
      <c r="AR54" s="19"/>
      <c r="AS54" s="19"/>
      <c r="AT54" s="47"/>
      <c r="AV54" s="42">
        <v>66.2</v>
      </c>
      <c r="AW54" s="28">
        <v>62.7</v>
      </c>
      <c r="AX54" s="28">
        <v>1013</v>
      </c>
      <c r="AY54" s="28">
        <v>1012.5</v>
      </c>
      <c r="AZ54" s="28" t="s">
        <v>53</v>
      </c>
      <c r="BA54" s="28">
        <v>2</v>
      </c>
      <c r="BB54" s="28">
        <v>9.4</v>
      </c>
      <c r="BC54" s="28">
        <v>0</v>
      </c>
      <c r="BD54" s="28" t="s">
        <v>16</v>
      </c>
      <c r="BE54" s="28">
        <v>13</v>
      </c>
      <c r="BI54" s="146">
        <f t="shared" si="2"/>
        <v>0</v>
      </c>
      <c r="BJ54" s="145">
        <f t="shared" si="3"/>
        <v>0</v>
      </c>
      <c r="BK54" s="145">
        <f t="shared" si="4"/>
        <v>0</v>
      </c>
      <c r="BL54" s="145">
        <f t="shared" si="5"/>
        <v>0</v>
      </c>
    </row>
    <row r="55" spans="1:64" x14ac:dyDescent="0.25">
      <c r="A55" s="40">
        <v>42454</v>
      </c>
      <c r="B55" s="41" t="str">
        <f t="shared" si="6"/>
        <v>16085</v>
      </c>
      <c r="C55" s="19" t="s">
        <v>26</v>
      </c>
      <c r="D55" s="46" t="s">
        <v>72</v>
      </c>
      <c r="E55" s="54">
        <v>7</v>
      </c>
      <c r="F55" s="28">
        <v>9</v>
      </c>
      <c r="G55" s="28" t="s">
        <v>32</v>
      </c>
      <c r="H55" s="42">
        <v>1731</v>
      </c>
      <c r="I55" s="42">
        <f t="shared" si="7"/>
        <v>1131</v>
      </c>
      <c r="J55" s="23" t="s">
        <v>46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S55" s="28"/>
      <c r="T55" s="28"/>
      <c r="U55" s="7"/>
      <c r="V55" s="28"/>
      <c r="W55" s="28"/>
      <c r="X55" s="28"/>
      <c r="Y55" s="7"/>
      <c r="Z55" s="28"/>
      <c r="AA55" s="28"/>
      <c r="AB55" s="28"/>
      <c r="AD55" s="24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/>
      <c r="AM55" s="46"/>
      <c r="AN55" s="46"/>
      <c r="AO55" s="46"/>
      <c r="AP55" s="19"/>
      <c r="AQ55" s="42"/>
      <c r="AR55" s="19"/>
      <c r="AS55" s="19"/>
      <c r="AT55" s="47"/>
      <c r="AV55" s="42">
        <v>66.2</v>
      </c>
      <c r="AW55" s="28">
        <v>62.7</v>
      </c>
      <c r="AX55" s="28">
        <v>1013</v>
      </c>
      <c r="AY55" s="28">
        <v>1012.5</v>
      </c>
      <c r="AZ55" s="28" t="s">
        <v>53</v>
      </c>
      <c r="BA55" s="28">
        <v>1</v>
      </c>
      <c r="BB55" s="28">
        <v>9.4</v>
      </c>
      <c r="BC55" s="28">
        <v>0</v>
      </c>
      <c r="BD55" s="28" t="s">
        <v>16</v>
      </c>
      <c r="BE55" s="28">
        <v>13</v>
      </c>
      <c r="BI55" s="146">
        <f t="shared" si="2"/>
        <v>0</v>
      </c>
      <c r="BJ55" s="145">
        <f t="shared" si="3"/>
        <v>0</v>
      </c>
      <c r="BK55" s="145">
        <f t="shared" si="4"/>
        <v>0</v>
      </c>
      <c r="BL55" s="145">
        <f t="shared" si="5"/>
        <v>0</v>
      </c>
    </row>
    <row r="56" spans="1:64" s="69" customFormat="1" x14ac:dyDescent="0.25">
      <c r="A56" s="67">
        <v>42454</v>
      </c>
      <c r="B56" s="68" t="str">
        <f t="shared" si="6"/>
        <v>16085</v>
      </c>
      <c r="C56" s="69" t="s">
        <v>26</v>
      </c>
      <c r="D56" s="69" t="s">
        <v>72</v>
      </c>
      <c r="E56" s="70">
        <v>7</v>
      </c>
      <c r="F56" s="71">
        <v>10</v>
      </c>
      <c r="G56" s="71" t="s">
        <v>32</v>
      </c>
      <c r="H56" s="21">
        <v>1718</v>
      </c>
      <c r="I56" s="21">
        <f t="shared" si="7"/>
        <v>1118</v>
      </c>
      <c r="J56" s="76" t="s">
        <v>46</v>
      </c>
      <c r="K56" s="21"/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  <c r="R56" s="71"/>
      <c r="S56" s="71"/>
      <c r="T56" s="71"/>
      <c r="U56" s="101"/>
      <c r="V56" s="71"/>
      <c r="W56" s="71"/>
      <c r="X56" s="71"/>
      <c r="Y56" s="101"/>
      <c r="Z56" s="71"/>
      <c r="AA56" s="71"/>
      <c r="AB56" s="71"/>
      <c r="AC56" s="102"/>
      <c r="AD56" s="72">
        <v>0</v>
      </c>
      <c r="AE56" s="21"/>
      <c r="AF56" s="71">
        <v>0</v>
      </c>
      <c r="AG56" s="71">
        <v>0</v>
      </c>
      <c r="AH56" s="71">
        <v>0</v>
      </c>
      <c r="AI56" s="71">
        <v>0</v>
      </c>
      <c r="AJ56" s="71">
        <v>0</v>
      </c>
      <c r="AK56" s="71">
        <v>0</v>
      </c>
      <c r="AL56" s="71"/>
      <c r="AQ56" s="21"/>
      <c r="AT56" s="77"/>
      <c r="AU56" s="72"/>
      <c r="AV56" s="21">
        <v>66.2</v>
      </c>
      <c r="AW56" s="71">
        <v>62.7</v>
      </c>
      <c r="AX56" s="71">
        <v>1013</v>
      </c>
      <c r="AY56" s="71">
        <v>1012.5</v>
      </c>
      <c r="AZ56" s="71" t="s">
        <v>53</v>
      </c>
      <c r="BA56" s="71">
        <v>0</v>
      </c>
      <c r="BB56" s="71">
        <v>7.4</v>
      </c>
      <c r="BC56" s="71">
        <v>0</v>
      </c>
      <c r="BD56" s="71" t="s">
        <v>16</v>
      </c>
      <c r="BE56" s="69">
        <v>13</v>
      </c>
      <c r="BI56" s="148">
        <f t="shared" si="2"/>
        <v>0</v>
      </c>
      <c r="BJ56" s="147">
        <f t="shared" si="3"/>
        <v>0</v>
      </c>
      <c r="BK56" s="147">
        <f t="shared" si="4"/>
        <v>0</v>
      </c>
      <c r="BL56" s="147">
        <f t="shared" si="5"/>
        <v>0</v>
      </c>
    </row>
    <row r="57" spans="1:64" x14ac:dyDescent="0.25">
      <c r="A57" s="40">
        <v>42454</v>
      </c>
      <c r="B57" s="41" t="str">
        <f t="shared" si="6"/>
        <v>16085</v>
      </c>
      <c r="C57" s="19" t="s">
        <v>26</v>
      </c>
      <c r="D57" s="19" t="s">
        <v>70</v>
      </c>
      <c r="E57" s="54">
        <v>8</v>
      </c>
      <c r="F57" s="22">
        <v>1</v>
      </c>
      <c r="G57" s="22" t="s">
        <v>32</v>
      </c>
      <c r="H57" s="89">
        <v>1854</v>
      </c>
      <c r="I57" s="20">
        <f t="shared" ref="I57:I63" si="8">H57-600</f>
        <v>1254</v>
      </c>
      <c r="J57" s="23" t="s">
        <v>54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S57" s="28"/>
      <c r="T57" s="28"/>
      <c r="U57" s="7"/>
      <c r="V57" s="28"/>
      <c r="W57" s="28"/>
      <c r="X57" s="28"/>
      <c r="Y57" s="7"/>
      <c r="Z57" s="28"/>
      <c r="AA57" s="28"/>
      <c r="AB57" s="28"/>
      <c r="AD57" s="24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/>
      <c r="AM57" s="46"/>
      <c r="AN57" s="46"/>
      <c r="AO57" s="46"/>
      <c r="AP57" s="19"/>
      <c r="AQ57" s="42"/>
      <c r="AR57" s="19"/>
      <c r="AS57" s="19"/>
      <c r="AT57" s="47"/>
      <c r="AV57" s="42">
        <v>67.099999999999994</v>
      </c>
      <c r="AW57" s="28">
        <v>63.1</v>
      </c>
      <c r="AX57" s="85">
        <v>1012.3</v>
      </c>
      <c r="AY57" s="28">
        <v>1012</v>
      </c>
      <c r="AZ57" s="28" t="s">
        <v>53</v>
      </c>
      <c r="BA57" s="28">
        <v>0</v>
      </c>
      <c r="BB57" s="28">
        <v>5.6</v>
      </c>
      <c r="BC57" s="28">
        <v>0</v>
      </c>
      <c r="BD57" s="28" t="s">
        <v>16</v>
      </c>
      <c r="BE57" s="28">
        <v>13</v>
      </c>
      <c r="BI57" s="146">
        <f t="shared" si="2"/>
        <v>0</v>
      </c>
      <c r="BJ57" s="145">
        <f t="shared" si="3"/>
        <v>0</v>
      </c>
      <c r="BK57" s="145">
        <f t="shared" si="4"/>
        <v>0</v>
      </c>
      <c r="BL57" s="145">
        <f t="shared" si="5"/>
        <v>0</v>
      </c>
    </row>
    <row r="58" spans="1:64" x14ac:dyDescent="0.25">
      <c r="A58" s="40">
        <v>42454</v>
      </c>
      <c r="B58" s="41" t="str">
        <f t="shared" si="6"/>
        <v>16085</v>
      </c>
      <c r="C58" s="19" t="s">
        <v>26</v>
      </c>
      <c r="D58" s="19" t="s">
        <v>70</v>
      </c>
      <c r="E58" s="54">
        <v>8</v>
      </c>
      <c r="F58" s="28">
        <v>2</v>
      </c>
      <c r="G58" s="28" t="s">
        <v>32</v>
      </c>
      <c r="H58" s="90">
        <v>1841</v>
      </c>
      <c r="I58" s="20">
        <f t="shared" si="8"/>
        <v>1241</v>
      </c>
      <c r="J58" s="23" t="s">
        <v>54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S58" s="28"/>
      <c r="T58" s="28"/>
      <c r="U58" s="7"/>
      <c r="V58" s="28"/>
      <c r="W58" s="28"/>
      <c r="X58" s="28"/>
      <c r="Y58" s="7"/>
      <c r="Z58" s="28"/>
      <c r="AA58" s="28"/>
      <c r="AB58" s="28"/>
      <c r="AD58" s="24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/>
      <c r="AM58" s="46"/>
      <c r="AN58" s="46"/>
      <c r="AO58" s="46"/>
      <c r="AP58" s="19"/>
      <c r="AQ58" s="42"/>
      <c r="AR58" s="19"/>
      <c r="AS58" s="19"/>
      <c r="AT58" s="47"/>
      <c r="AV58" s="42">
        <v>67.099999999999994</v>
      </c>
      <c r="AW58" s="28">
        <v>63.1</v>
      </c>
      <c r="AX58" s="85">
        <v>1012.3</v>
      </c>
      <c r="AY58" s="28">
        <v>1012</v>
      </c>
      <c r="AZ58" s="28" t="s">
        <v>53</v>
      </c>
      <c r="BA58" s="28">
        <v>0</v>
      </c>
      <c r="BB58" s="28">
        <v>3.5</v>
      </c>
      <c r="BC58" s="28">
        <v>0</v>
      </c>
      <c r="BD58" s="28" t="s">
        <v>16</v>
      </c>
      <c r="BE58" s="28">
        <v>13</v>
      </c>
      <c r="BI58" s="146">
        <f t="shared" si="2"/>
        <v>0</v>
      </c>
      <c r="BJ58" s="145">
        <f t="shared" si="3"/>
        <v>0</v>
      </c>
      <c r="BK58" s="145">
        <f t="shared" si="4"/>
        <v>0</v>
      </c>
      <c r="BL58" s="145">
        <f t="shared" si="5"/>
        <v>0</v>
      </c>
    </row>
    <row r="59" spans="1:64" x14ac:dyDescent="0.25">
      <c r="A59" s="40">
        <v>42454</v>
      </c>
      <c r="B59" s="41" t="str">
        <f t="shared" si="6"/>
        <v>16085</v>
      </c>
      <c r="C59" s="19" t="s">
        <v>26</v>
      </c>
      <c r="D59" s="19" t="s">
        <v>70</v>
      </c>
      <c r="E59" s="54">
        <v>8</v>
      </c>
      <c r="F59" s="28">
        <v>3</v>
      </c>
      <c r="G59" s="28" t="s">
        <v>32</v>
      </c>
      <c r="H59" s="90">
        <v>1828</v>
      </c>
      <c r="I59" s="20">
        <f t="shared" si="8"/>
        <v>1228</v>
      </c>
      <c r="J59" s="23" t="s">
        <v>54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S59" s="28"/>
      <c r="T59" s="28"/>
      <c r="U59" s="7"/>
      <c r="V59" s="28"/>
      <c r="W59" s="28"/>
      <c r="X59" s="28"/>
      <c r="Y59" s="7"/>
      <c r="Z59" s="28"/>
      <c r="AA59" s="28"/>
      <c r="AB59" s="28"/>
      <c r="AD59" s="24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/>
      <c r="AM59" s="46"/>
      <c r="AN59" s="46"/>
      <c r="AO59" s="46"/>
      <c r="AP59" s="19"/>
      <c r="AQ59" s="42"/>
      <c r="AR59" s="19"/>
      <c r="AS59" s="19"/>
      <c r="AT59" s="47"/>
      <c r="AV59" s="42">
        <v>67.099999999999994</v>
      </c>
      <c r="AW59" s="28">
        <v>63.1</v>
      </c>
      <c r="AX59" s="85">
        <v>1012.3</v>
      </c>
      <c r="AY59" s="28">
        <v>1012</v>
      </c>
      <c r="AZ59" s="28" t="s">
        <v>53</v>
      </c>
      <c r="BA59" s="28">
        <v>1</v>
      </c>
      <c r="BB59" s="28">
        <v>2.6</v>
      </c>
      <c r="BC59" s="28">
        <v>0</v>
      </c>
      <c r="BD59" s="28" t="s">
        <v>16</v>
      </c>
      <c r="BE59" s="28">
        <v>13</v>
      </c>
      <c r="BI59" s="146">
        <f t="shared" si="2"/>
        <v>0</v>
      </c>
      <c r="BJ59" s="145">
        <f t="shared" si="3"/>
        <v>0</v>
      </c>
      <c r="BK59" s="145">
        <f t="shared" si="4"/>
        <v>0</v>
      </c>
      <c r="BL59" s="145">
        <f t="shared" si="5"/>
        <v>0</v>
      </c>
    </row>
    <row r="60" spans="1:64" x14ac:dyDescent="0.25">
      <c r="A60" s="40">
        <v>42454</v>
      </c>
      <c r="B60" s="41" t="str">
        <f t="shared" si="6"/>
        <v>16085</v>
      </c>
      <c r="C60" s="19" t="s">
        <v>26</v>
      </c>
      <c r="D60" s="19" t="s">
        <v>70</v>
      </c>
      <c r="E60" s="54">
        <v>8</v>
      </c>
      <c r="F60" s="28">
        <v>4</v>
      </c>
      <c r="G60" s="28" t="s">
        <v>32</v>
      </c>
      <c r="H60" s="90">
        <v>1817</v>
      </c>
      <c r="I60" s="20">
        <f t="shared" si="8"/>
        <v>1217</v>
      </c>
      <c r="J60" s="23" t="s">
        <v>54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S60" s="28"/>
      <c r="T60" s="28"/>
      <c r="U60" s="7"/>
      <c r="V60" s="28"/>
      <c r="W60" s="28"/>
      <c r="X60" s="28"/>
      <c r="Y60" s="7"/>
      <c r="Z60" s="28"/>
      <c r="AA60" s="28"/>
      <c r="AB60" s="28"/>
      <c r="AD60" s="24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/>
      <c r="AM60" s="46"/>
      <c r="AN60" s="46"/>
      <c r="AO60" s="46"/>
      <c r="AP60" s="19"/>
      <c r="AQ60" s="42"/>
      <c r="AR60" s="19"/>
      <c r="AS60" s="19"/>
      <c r="AT60" s="47"/>
      <c r="AV60" s="42">
        <v>67.099999999999994</v>
      </c>
      <c r="AW60" s="28">
        <v>63.1</v>
      </c>
      <c r="AX60" s="85">
        <v>1012.3</v>
      </c>
      <c r="AY60" s="28">
        <v>1012</v>
      </c>
      <c r="AZ60" s="28" t="s">
        <v>53</v>
      </c>
      <c r="BA60" s="28">
        <v>1</v>
      </c>
      <c r="BB60" s="28">
        <v>9.4</v>
      </c>
      <c r="BC60" s="28">
        <v>0</v>
      </c>
      <c r="BD60" s="28" t="s">
        <v>16</v>
      </c>
      <c r="BE60" s="28">
        <v>13</v>
      </c>
      <c r="BI60" s="146">
        <f t="shared" si="2"/>
        <v>0</v>
      </c>
      <c r="BJ60" s="145">
        <f t="shared" si="3"/>
        <v>0</v>
      </c>
      <c r="BK60" s="145">
        <f t="shared" si="4"/>
        <v>0</v>
      </c>
      <c r="BL60" s="145">
        <f t="shared" si="5"/>
        <v>0</v>
      </c>
    </row>
    <row r="61" spans="1:64" x14ac:dyDescent="0.25">
      <c r="A61" s="40">
        <v>42454</v>
      </c>
      <c r="B61" s="41" t="str">
        <f t="shared" si="6"/>
        <v>16085</v>
      </c>
      <c r="C61" s="19" t="s">
        <v>26</v>
      </c>
      <c r="D61" s="19" t="s">
        <v>70</v>
      </c>
      <c r="E61" s="54">
        <v>8</v>
      </c>
      <c r="F61" s="28">
        <v>5</v>
      </c>
      <c r="G61" s="28" t="s">
        <v>32</v>
      </c>
      <c r="H61" s="90">
        <v>1804</v>
      </c>
      <c r="I61" s="20">
        <f t="shared" si="8"/>
        <v>1204</v>
      </c>
      <c r="J61" s="23" t="s">
        <v>54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S61" s="28"/>
      <c r="T61" s="28"/>
      <c r="U61" s="7"/>
      <c r="V61" s="28"/>
      <c r="W61" s="28"/>
      <c r="X61" s="28"/>
      <c r="Y61" s="7"/>
      <c r="Z61" s="28"/>
      <c r="AA61" s="28"/>
      <c r="AB61" s="28"/>
      <c r="AD61" s="24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/>
      <c r="AM61" s="46"/>
      <c r="AN61" s="46"/>
      <c r="AO61" s="46"/>
      <c r="AP61" s="19"/>
      <c r="AQ61" s="42"/>
      <c r="AR61" s="19"/>
      <c r="AS61" s="19"/>
      <c r="AT61" s="47"/>
      <c r="AV61" s="42">
        <v>67.099999999999994</v>
      </c>
      <c r="AW61" s="28">
        <v>63.1</v>
      </c>
      <c r="AX61" s="85">
        <v>1012.3</v>
      </c>
      <c r="AY61" s="28">
        <v>1012</v>
      </c>
      <c r="AZ61" s="28" t="s">
        <v>53</v>
      </c>
      <c r="BA61" s="28">
        <v>1</v>
      </c>
      <c r="BB61" s="28">
        <v>11.9</v>
      </c>
      <c r="BC61" s="28">
        <v>0</v>
      </c>
      <c r="BD61" s="28" t="s">
        <v>16</v>
      </c>
      <c r="BE61" s="28">
        <v>13</v>
      </c>
      <c r="BI61" s="146">
        <f t="shared" si="2"/>
        <v>0</v>
      </c>
      <c r="BJ61" s="145">
        <f t="shared" si="3"/>
        <v>0</v>
      </c>
      <c r="BK61" s="145">
        <f t="shared" si="4"/>
        <v>0</v>
      </c>
      <c r="BL61" s="145">
        <f t="shared" si="5"/>
        <v>0</v>
      </c>
    </row>
    <row r="62" spans="1:64" x14ac:dyDescent="0.25">
      <c r="A62" s="40">
        <v>42454</v>
      </c>
      <c r="B62" s="41" t="str">
        <f t="shared" si="6"/>
        <v>16085</v>
      </c>
      <c r="C62" s="19" t="s">
        <v>26</v>
      </c>
      <c r="D62" s="19" t="s">
        <v>70</v>
      </c>
      <c r="E62" s="54">
        <v>8</v>
      </c>
      <c r="F62" s="28">
        <v>6</v>
      </c>
      <c r="G62" s="28" t="s">
        <v>32</v>
      </c>
      <c r="H62" s="90">
        <v>1751</v>
      </c>
      <c r="I62" s="20">
        <f t="shared" si="8"/>
        <v>1151</v>
      </c>
      <c r="J62" s="23" t="s">
        <v>54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S62" s="28"/>
      <c r="T62" s="28"/>
      <c r="U62" s="7"/>
      <c r="V62" s="28"/>
      <c r="W62" s="28"/>
      <c r="X62" s="28"/>
      <c r="Y62" s="7"/>
      <c r="Z62" s="28"/>
      <c r="AA62" s="28"/>
      <c r="AB62" s="28"/>
      <c r="AD62" s="24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/>
      <c r="AM62" s="46"/>
      <c r="AN62" s="46"/>
      <c r="AO62" s="46"/>
      <c r="AP62" s="19"/>
      <c r="AQ62" s="42"/>
      <c r="AR62" s="19"/>
      <c r="AS62" s="19"/>
      <c r="AT62" s="47"/>
      <c r="AV62" s="42">
        <v>67.099999999999994</v>
      </c>
      <c r="AW62" s="28">
        <v>63.1</v>
      </c>
      <c r="AX62" s="85">
        <v>1012.3</v>
      </c>
      <c r="AY62" s="28">
        <v>1012</v>
      </c>
      <c r="AZ62" s="28" t="s">
        <v>53</v>
      </c>
      <c r="BA62" s="28">
        <v>1</v>
      </c>
      <c r="BB62" s="28">
        <v>10.6</v>
      </c>
      <c r="BC62" s="28">
        <v>0</v>
      </c>
      <c r="BD62" s="28" t="s">
        <v>16</v>
      </c>
      <c r="BE62" s="28">
        <v>13</v>
      </c>
      <c r="BI62" s="146">
        <f t="shared" si="2"/>
        <v>0</v>
      </c>
      <c r="BJ62" s="145">
        <f t="shared" si="3"/>
        <v>0</v>
      </c>
      <c r="BK62" s="145">
        <f t="shared" si="4"/>
        <v>0</v>
      </c>
      <c r="BL62" s="145">
        <f t="shared" si="5"/>
        <v>0</v>
      </c>
    </row>
    <row r="63" spans="1:64" s="69" customFormat="1" x14ac:dyDescent="0.25">
      <c r="A63" s="67">
        <v>42454</v>
      </c>
      <c r="B63" s="68" t="str">
        <f t="shared" si="6"/>
        <v>16085</v>
      </c>
      <c r="C63" s="69" t="s">
        <v>26</v>
      </c>
      <c r="D63" s="69" t="s">
        <v>70</v>
      </c>
      <c r="E63" s="70">
        <v>8</v>
      </c>
      <c r="F63" s="71">
        <v>7</v>
      </c>
      <c r="G63" s="71" t="s">
        <v>32</v>
      </c>
      <c r="H63" s="91">
        <v>1739</v>
      </c>
      <c r="I63" s="21">
        <f t="shared" si="8"/>
        <v>1139</v>
      </c>
      <c r="J63" s="76" t="s">
        <v>54</v>
      </c>
      <c r="K63" s="21"/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/>
      <c r="S63" s="71"/>
      <c r="T63" s="71"/>
      <c r="U63" s="101"/>
      <c r="V63" s="71"/>
      <c r="W63" s="71"/>
      <c r="X63" s="71"/>
      <c r="Y63" s="101"/>
      <c r="Z63" s="71"/>
      <c r="AA63" s="71"/>
      <c r="AB63" s="71"/>
      <c r="AC63" s="102"/>
      <c r="AD63" s="72">
        <v>0</v>
      </c>
      <c r="AE63" s="21"/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/>
      <c r="AQ63" s="21"/>
      <c r="AT63" s="77"/>
      <c r="AU63" s="72"/>
      <c r="AV63" s="21">
        <v>67.099999999999994</v>
      </c>
      <c r="AW63" s="71">
        <v>63.1</v>
      </c>
      <c r="AX63" s="86">
        <v>1012.3</v>
      </c>
      <c r="AY63" s="71">
        <v>1012</v>
      </c>
      <c r="AZ63" s="71" t="s">
        <v>53</v>
      </c>
      <c r="BA63" s="71">
        <v>2</v>
      </c>
      <c r="BB63" s="71">
        <v>7.6</v>
      </c>
      <c r="BC63" s="71">
        <v>0</v>
      </c>
      <c r="BD63" s="71" t="s">
        <v>16</v>
      </c>
      <c r="BE63" s="69">
        <v>13</v>
      </c>
      <c r="BI63" s="148">
        <f t="shared" si="2"/>
        <v>0</v>
      </c>
      <c r="BJ63" s="147">
        <f t="shared" si="3"/>
        <v>0</v>
      </c>
      <c r="BK63" s="147">
        <f t="shared" si="4"/>
        <v>0</v>
      </c>
      <c r="BL63" s="147">
        <f t="shared" si="5"/>
        <v>0</v>
      </c>
    </row>
    <row r="64" spans="1:64" x14ac:dyDescent="0.25">
      <c r="A64" s="40" t="s">
        <v>17</v>
      </c>
      <c r="B64" s="40" t="s">
        <v>17</v>
      </c>
      <c r="C64" s="19" t="s">
        <v>26</v>
      </c>
      <c r="D64" s="46" t="s">
        <v>17</v>
      </c>
      <c r="E64" s="54">
        <v>13</v>
      </c>
      <c r="F64" s="28">
        <v>1</v>
      </c>
      <c r="G64" s="28" t="s">
        <v>17</v>
      </c>
      <c r="H64" s="42" t="s">
        <v>17</v>
      </c>
      <c r="I64" s="20" t="s">
        <v>17</v>
      </c>
      <c r="J64" s="23" t="s">
        <v>17</v>
      </c>
      <c r="L64" s="28" t="s">
        <v>17</v>
      </c>
      <c r="M64" s="28" t="s">
        <v>17</v>
      </c>
      <c r="N64" s="28" t="s">
        <v>17</v>
      </c>
      <c r="O64" s="28" t="s">
        <v>17</v>
      </c>
      <c r="P64" s="28" t="s">
        <v>17</v>
      </c>
      <c r="Q64" s="28" t="s">
        <v>17</v>
      </c>
      <c r="S64" s="28"/>
      <c r="T64" s="28"/>
      <c r="U64" s="7"/>
      <c r="V64" s="28"/>
      <c r="W64" s="28"/>
      <c r="X64" s="28"/>
      <c r="Y64" s="7"/>
      <c r="Z64" s="28"/>
      <c r="AA64" s="28"/>
      <c r="AB64" s="28"/>
      <c r="AD64" s="24" t="s">
        <v>17</v>
      </c>
      <c r="AF64" s="28" t="s">
        <v>17</v>
      </c>
      <c r="AG64" s="28" t="s">
        <v>17</v>
      </c>
      <c r="AH64" s="28" t="s">
        <v>17</v>
      </c>
      <c r="AI64" s="28" t="s">
        <v>17</v>
      </c>
      <c r="AJ64" s="28" t="s">
        <v>17</v>
      </c>
      <c r="AK64" s="28" t="s">
        <v>17</v>
      </c>
      <c r="AL64" s="28"/>
      <c r="AM64" s="46"/>
      <c r="AN64" s="46"/>
      <c r="AO64" s="46"/>
      <c r="AP64" s="19"/>
      <c r="AQ64" s="42"/>
      <c r="AR64" s="19"/>
      <c r="AS64" s="19"/>
      <c r="AT64" s="47"/>
      <c r="AV64" s="28" t="s">
        <v>17</v>
      </c>
      <c r="AW64" s="28" t="s">
        <v>17</v>
      </c>
      <c r="AX64" s="28" t="s">
        <v>17</v>
      </c>
      <c r="AY64" s="28" t="s">
        <v>17</v>
      </c>
      <c r="AZ64" s="28" t="s">
        <v>17</v>
      </c>
      <c r="BA64" s="28" t="s">
        <v>17</v>
      </c>
      <c r="BB64" s="28" t="s">
        <v>17</v>
      </c>
      <c r="BC64" s="28" t="s">
        <v>17</v>
      </c>
      <c r="BD64" s="28" t="s">
        <v>17</v>
      </c>
      <c r="BE64" s="28" t="s">
        <v>17</v>
      </c>
      <c r="BI64" s="146" t="str">
        <f t="shared" si="2"/>
        <v>-</v>
      </c>
      <c r="BJ64" s="145" t="str">
        <f t="shared" si="3"/>
        <v>-</v>
      </c>
      <c r="BK64" s="145" t="str">
        <f t="shared" si="4"/>
        <v>-</v>
      </c>
      <c r="BL64" s="145" t="str">
        <f t="shared" si="5"/>
        <v>-</v>
      </c>
    </row>
    <row r="65" spans="1:64" x14ac:dyDescent="0.25">
      <c r="A65" s="40">
        <v>42454</v>
      </c>
      <c r="B65" s="41" t="str">
        <f t="shared" ref="B65:B68" si="9">RIGHT(YEAR(A65),2)&amp;TEXT(A65-DATE(YEAR(A65),1,0),"000")</f>
        <v>16085</v>
      </c>
      <c r="C65" s="19" t="s">
        <v>26</v>
      </c>
      <c r="D65" s="46" t="s">
        <v>71</v>
      </c>
      <c r="E65" s="54">
        <v>13</v>
      </c>
      <c r="F65" s="28">
        <v>2</v>
      </c>
      <c r="G65" s="28" t="s">
        <v>32</v>
      </c>
      <c r="H65" s="28">
        <v>1746</v>
      </c>
      <c r="I65" s="42">
        <f t="shared" ref="I65:I68" si="10">H65-600</f>
        <v>1146</v>
      </c>
      <c r="J65" s="23" t="s">
        <v>54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S65" s="28"/>
      <c r="U65" s="7"/>
      <c r="V65" s="28"/>
      <c r="W65" s="28"/>
      <c r="X65" s="28"/>
      <c r="Y65" s="7"/>
      <c r="Z65" s="28"/>
      <c r="AA65" s="28"/>
      <c r="AB65" s="28"/>
      <c r="AD65" s="24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/>
      <c r="AM65" s="46"/>
      <c r="AN65" s="46"/>
      <c r="AO65" s="46"/>
      <c r="AP65" s="19"/>
      <c r="AQ65" s="42"/>
      <c r="AR65" s="19"/>
      <c r="AS65" s="19"/>
      <c r="AT65" s="47"/>
      <c r="AV65" s="42">
        <v>64.7</v>
      </c>
      <c r="AW65" s="42">
        <v>61.7</v>
      </c>
      <c r="AX65" s="28">
        <v>1021.1</v>
      </c>
      <c r="AY65" s="28">
        <v>1012</v>
      </c>
      <c r="AZ65" s="28" t="s">
        <v>53</v>
      </c>
      <c r="BA65" s="28">
        <v>0</v>
      </c>
      <c r="BB65" s="28">
        <v>6.3</v>
      </c>
      <c r="BC65" s="28">
        <v>0</v>
      </c>
      <c r="BD65" s="28" t="s">
        <v>16</v>
      </c>
      <c r="BE65" s="28">
        <v>13</v>
      </c>
      <c r="BI65" s="146">
        <f t="shared" si="2"/>
        <v>0</v>
      </c>
      <c r="BJ65" s="145">
        <f t="shared" si="3"/>
        <v>0</v>
      </c>
      <c r="BK65" s="145">
        <f t="shared" si="4"/>
        <v>0</v>
      </c>
      <c r="BL65" s="145">
        <f t="shared" si="5"/>
        <v>0</v>
      </c>
    </row>
    <row r="66" spans="1:64" x14ac:dyDescent="0.25">
      <c r="A66" s="40">
        <v>42454</v>
      </c>
      <c r="B66" s="41" t="str">
        <f t="shared" si="9"/>
        <v>16085</v>
      </c>
      <c r="C66" s="19" t="s">
        <v>26</v>
      </c>
      <c r="D66" s="46" t="s">
        <v>71</v>
      </c>
      <c r="E66" s="54">
        <v>13</v>
      </c>
      <c r="F66" s="28">
        <v>3</v>
      </c>
      <c r="G66" s="28" t="s">
        <v>32</v>
      </c>
      <c r="H66" s="28">
        <v>1818</v>
      </c>
      <c r="I66" s="42">
        <f t="shared" si="10"/>
        <v>1218</v>
      </c>
      <c r="J66" s="23" t="s">
        <v>54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S66" s="28"/>
      <c r="U66" s="7"/>
      <c r="V66" s="28"/>
      <c r="W66" s="28"/>
      <c r="X66" s="28"/>
      <c r="Y66" s="7"/>
      <c r="Z66" s="28"/>
      <c r="AA66" s="28"/>
      <c r="AB66" s="28"/>
      <c r="AD66" s="24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/>
      <c r="AM66" s="46"/>
      <c r="AN66" s="46"/>
      <c r="AO66" s="46"/>
      <c r="AP66" s="19"/>
      <c r="AQ66" s="42"/>
      <c r="AR66" s="19"/>
      <c r="AS66" s="19"/>
      <c r="AT66" s="47"/>
      <c r="AV66" s="42">
        <v>64.7</v>
      </c>
      <c r="AW66" s="42">
        <v>61.7</v>
      </c>
      <c r="AX66" s="28">
        <v>1021.1</v>
      </c>
      <c r="AY66" s="28">
        <v>1012</v>
      </c>
      <c r="AZ66" s="28" t="s">
        <v>53</v>
      </c>
      <c r="BA66" s="28">
        <v>1</v>
      </c>
      <c r="BB66" s="28">
        <v>8</v>
      </c>
      <c r="BC66" s="28">
        <v>0</v>
      </c>
      <c r="BD66" s="28" t="s">
        <v>16</v>
      </c>
      <c r="BE66" s="28">
        <v>13</v>
      </c>
      <c r="BI66" s="146">
        <f t="shared" si="2"/>
        <v>0</v>
      </c>
      <c r="BJ66" s="145">
        <f t="shared" si="3"/>
        <v>0</v>
      </c>
      <c r="BK66" s="145">
        <f t="shared" si="4"/>
        <v>0</v>
      </c>
      <c r="BL66" s="145">
        <f t="shared" si="5"/>
        <v>0</v>
      </c>
    </row>
    <row r="67" spans="1:64" x14ac:dyDescent="0.25">
      <c r="A67" s="40">
        <v>42454</v>
      </c>
      <c r="B67" s="41" t="str">
        <f t="shared" si="9"/>
        <v>16085</v>
      </c>
      <c r="C67" s="19" t="s">
        <v>26</v>
      </c>
      <c r="D67" s="46" t="s">
        <v>71</v>
      </c>
      <c r="E67" s="54">
        <v>13</v>
      </c>
      <c r="F67" s="28">
        <v>4</v>
      </c>
      <c r="G67" s="28" t="s">
        <v>32</v>
      </c>
      <c r="H67" s="28">
        <v>1833</v>
      </c>
      <c r="I67" s="42">
        <f t="shared" si="10"/>
        <v>1233</v>
      </c>
      <c r="J67" s="23" t="s">
        <v>54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S67" s="28"/>
      <c r="U67" s="7"/>
      <c r="V67" s="28"/>
      <c r="W67" s="28"/>
      <c r="X67" s="28"/>
      <c r="Y67" s="7"/>
      <c r="Z67" s="28"/>
      <c r="AA67" s="28"/>
      <c r="AB67" s="28"/>
      <c r="AD67" s="24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/>
      <c r="AM67" s="46"/>
      <c r="AN67" s="46"/>
      <c r="AO67" s="46"/>
      <c r="AP67" s="19"/>
      <c r="AQ67" s="42"/>
      <c r="AR67" s="19"/>
      <c r="AS67" s="19"/>
      <c r="AT67" s="47"/>
      <c r="AV67" s="42">
        <v>64.7</v>
      </c>
      <c r="AW67" s="42">
        <v>61.7</v>
      </c>
      <c r="AX67" s="28">
        <v>1021.1</v>
      </c>
      <c r="AY67" s="28">
        <v>1012</v>
      </c>
      <c r="AZ67" s="28" t="s">
        <v>53</v>
      </c>
      <c r="BA67" s="28">
        <v>0</v>
      </c>
      <c r="BB67" s="28">
        <v>5.9</v>
      </c>
      <c r="BC67" s="28">
        <v>0</v>
      </c>
      <c r="BD67" s="28" t="s">
        <v>16</v>
      </c>
      <c r="BE67" s="28">
        <v>13</v>
      </c>
      <c r="BI67" s="146">
        <f t="shared" si="2"/>
        <v>0</v>
      </c>
      <c r="BJ67" s="145">
        <f t="shared" si="3"/>
        <v>0</v>
      </c>
      <c r="BK67" s="145">
        <f t="shared" si="4"/>
        <v>0</v>
      </c>
      <c r="BL67" s="145">
        <f t="shared" si="5"/>
        <v>0</v>
      </c>
    </row>
    <row r="68" spans="1:64" s="69" customFormat="1" x14ac:dyDescent="0.25">
      <c r="A68" s="67">
        <v>42454</v>
      </c>
      <c r="B68" s="68" t="str">
        <f t="shared" si="9"/>
        <v>16085</v>
      </c>
      <c r="C68" s="69" t="s">
        <v>26</v>
      </c>
      <c r="D68" s="69" t="s">
        <v>71</v>
      </c>
      <c r="E68" s="70">
        <v>13</v>
      </c>
      <c r="F68" s="71">
        <v>5</v>
      </c>
      <c r="G68" s="71" t="s">
        <v>32</v>
      </c>
      <c r="H68" s="71">
        <v>1845</v>
      </c>
      <c r="I68" s="21">
        <f t="shared" si="10"/>
        <v>1245</v>
      </c>
      <c r="J68" s="76" t="s">
        <v>54</v>
      </c>
      <c r="K68" s="21"/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/>
      <c r="S68" s="71"/>
      <c r="U68" s="101"/>
      <c r="V68" s="71"/>
      <c r="W68" s="71"/>
      <c r="X68" s="71"/>
      <c r="Y68" s="101"/>
      <c r="Z68" s="71"/>
      <c r="AA68" s="71"/>
      <c r="AB68" s="71"/>
      <c r="AC68" s="102"/>
      <c r="AD68" s="72">
        <v>0</v>
      </c>
      <c r="AE68" s="21"/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/>
      <c r="AQ68" s="21"/>
      <c r="AT68" s="77"/>
      <c r="AU68" s="72"/>
      <c r="AV68" s="21">
        <v>64.7</v>
      </c>
      <c r="AW68" s="21">
        <v>61.7</v>
      </c>
      <c r="AX68" s="71">
        <v>1021.1</v>
      </c>
      <c r="AY68" s="71">
        <v>1012</v>
      </c>
      <c r="AZ68" s="71" t="s">
        <v>53</v>
      </c>
      <c r="BA68" s="71">
        <v>0</v>
      </c>
      <c r="BB68" s="71">
        <v>4.5</v>
      </c>
      <c r="BC68" s="71">
        <v>0</v>
      </c>
      <c r="BD68" s="71" t="s">
        <v>16</v>
      </c>
      <c r="BE68" s="69">
        <v>13</v>
      </c>
      <c r="BI68" s="148">
        <f t="shared" si="2"/>
        <v>0</v>
      </c>
      <c r="BJ68" s="147">
        <f t="shared" si="3"/>
        <v>0</v>
      </c>
      <c r="BK68" s="147">
        <f t="shared" si="4"/>
        <v>0</v>
      </c>
      <c r="BL68" s="147">
        <f t="shared" si="5"/>
        <v>0</v>
      </c>
    </row>
    <row r="69" spans="1:64" x14ac:dyDescent="0.25">
      <c r="A69" s="40">
        <v>42454</v>
      </c>
      <c r="B69" s="41" t="str">
        <f t="shared" ref="B69:B83" si="11">RIGHT(YEAR(A69),2)&amp;TEXT(A69-DATE(YEAR(A69),1,0),"000")</f>
        <v>16085</v>
      </c>
      <c r="C69" s="19" t="s">
        <v>26</v>
      </c>
      <c r="D69" s="19" t="s">
        <v>28</v>
      </c>
      <c r="E69" s="54">
        <v>18</v>
      </c>
      <c r="F69" s="28">
        <v>1</v>
      </c>
      <c r="G69" s="28" t="s">
        <v>24</v>
      </c>
      <c r="H69" s="42">
        <v>1757</v>
      </c>
      <c r="I69" s="42">
        <f>H69-600</f>
        <v>1157</v>
      </c>
      <c r="J69" s="24" t="s">
        <v>54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AD69" s="24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V69" s="18">
        <v>66.5</v>
      </c>
      <c r="AW69" s="19">
        <v>63.4</v>
      </c>
      <c r="AX69" s="19">
        <v>1012.1</v>
      </c>
      <c r="AY69" s="46">
        <v>1011.9</v>
      </c>
      <c r="AZ69" s="28" t="s">
        <v>49</v>
      </c>
      <c r="BA69" s="28">
        <v>2</v>
      </c>
      <c r="BB69" s="28">
        <v>8.6999999999999993</v>
      </c>
      <c r="BC69" s="28">
        <v>0</v>
      </c>
      <c r="BD69" s="28" t="s">
        <v>18</v>
      </c>
      <c r="BE69" s="28">
        <v>13</v>
      </c>
      <c r="BI69" s="146">
        <f t="shared" ref="BI69:BI87" si="12">IF(G69="B-C",IF(AND(SUM(L69:O69)=0,P69=1,Q69=0),1,IF(L69="-","-",0)),IF(AND(SUM(L69:O69)=0,P69=0,Q69=1),1,IF(L69="-","-",0)))</f>
        <v>0</v>
      </c>
      <c r="BJ69" s="145">
        <f t="shared" ref="BJ69:BJ87" si="13">IF(AND(SUM(L69:O69)=0,P69=1,Q69=1),1,IF(L69="-","-",0))</f>
        <v>0</v>
      </c>
      <c r="BK69" s="145">
        <f t="shared" ref="BK69:BK87" si="14">IF(G69="B-C",IF(AND(SUM(L69:O69)=0,P69=0,Q69=1),1,IF(L69="-","-",0)),IF(AND(SUM(L69:O69)=0,P69=1,Q69=0),1,IF(L69="-","-",0)))</f>
        <v>0</v>
      </c>
      <c r="BL69" s="145">
        <f t="shared" ref="BL69:BL87" si="15">IF(AND(SUM(L69:O69)&gt;0,P69=0,Q69=0),1,IF(L69="-","-",0))</f>
        <v>0</v>
      </c>
    </row>
    <row r="70" spans="1:64" x14ac:dyDescent="0.25">
      <c r="A70" s="40">
        <v>42454</v>
      </c>
      <c r="B70" s="41" t="str">
        <f t="shared" si="11"/>
        <v>16085</v>
      </c>
      <c r="C70" s="19" t="s">
        <v>26</v>
      </c>
      <c r="D70" s="19" t="s">
        <v>62</v>
      </c>
      <c r="E70" s="54">
        <v>18</v>
      </c>
      <c r="F70" s="28">
        <v>2</v>
      </c>
      <c r="G70" s="28" t="s">
        <v>24</v>
      </c>
      <c r="H70" s="42">
        <v>1812</v>
      </c>
      <c r="I70" s="42">
        <f t="shared" ref="I70:I87" si="16">H70-600</f>
        <v>1212</v>
      </c>
      <c r="J70" s="24" t="s">
        <v>54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AD70" s="24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V70" s="18">
        <v>66.5</v>
      </c>
      <c r="AW70" s="19">
        <v>63.4</v>
      </c>
      <c r="AX70" s="19">
        <v>1012.1</v>
      </c>
      <c r="AY70" s="46">
        <v>1011.9</v>
      </c>
      <c r="AZ70" s="28" t="s">
        <v>49</v>
      </c>
      <c r="BA70" s="28">
        <v>2</v>
      </c>
      <c r="BB70" s="28">
        <v>9</v>
      </c>
      <c r="BC70" s="28">
        <v>0</v>
      </c>
      <c r="BD70" s="28" t="s">
        <v>18</v>
      </c>
      <c r="BE70" s="28">
        <v>13</v>
      </c>
      <c r="BI70" s="146">
        <f t="shared" si="12"/>
        <v>0</v>
      </c>
      <c r="BJ70" s="145">
        <f t="shared" si="13"/>
        <v>0</v>
      </c>
      <c r="BK70" s="145">
        <f t="shared" si="14"/>
        <v>0</v>
      </c>
      <c r="BL70" s="145">
        <f t="shared" si="15"/>
        <v>0</v>
      </c>
    </row>
    <row r="71" spans="1:64" x14ac:dyDescent="0.25">
      <c r="A71" s="40">
        <v>42454</v>
      </c>
      <c r="B71" s="41" t="str">
        <f t="shared" si="11"/>
        <v>16085</v>
      </c>
      <c r="C71" s="19" t="s">
        <v>26</v>
      </c>
      <c r="D71" s="19" t="s">
        <v>62</v>
      </c>
      <c r="E71" s="54">
        <v>18</v>
      </c>
      <c r="F71" s="28">
        <v>3</v>
      </c>
      <c r="G71" s="28" t="s">
        <v>24</v>
      </c>
      <c r="H71" s="42">
        <v>1821</v>
      </c>
      <c r="I71" s="42">
        <f t="shared" si="16"/>
        <v>1221</v>
      </c>
      <c r="J71" s="24" t="s">
        <v>54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AD71" s="24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V71" s="18">
        <v>66.5</v>
      </c>
      <c r="AW71" s="19">
        <v>63.4</v>
      </c>
      <c r="AX71" s="19">
        <v>1012.1</v>
      </c>
      <c r="AY71" s="46">
        <v>1011.9</v>
      </c>
      <c r="AZ71" s="28" t="s">
        <v>49</v>
      </c>
      <c r="BA71" s="28">
        <v>2</v>
      </c>
      <c r="BB71" s="28">
        <v>8.5</v>
      </c>
      <c r="BC71" s="28">
        <v>0</v>
      </c>
      <c r="BD71" s="28" t="s">
        <v>18</v>
      </c>
      <c r="BE71" s="28">
        <v>13</v>
      </c>
      <c r="BI71" s="146">
        <f t="shared" si="12"/>
        <v>0</v>
      </c>
      <c r="BJ71" s="145">
        <f t="shared" si="13"/>
        <v>0</v>
      </c>
      <c r="BK71" s="145">
        <f t="shared" si="14"/>
        <v>0</v>
      </c>
      <c r="BL71" s="145">
        <f t="shared" si="15"/>
        <v>0</v>
      </c>
    </row>
    <row r="72" spans="1:64" x14ac:dyDescent="0.25">
      <c r="A72" s="40">
        <v>42454</v>
      </c>
      <c r="B72" s="41" t="str">
        <f t="shared" si="11"/>
        <v>16085</v>
      </c>
      <c r="C72" s="19" t="s">
        <v>26</v>
      </c>
      <c r="D72" s="19" t="s">
        <v>62</v>
      </c>
      <c r="E72" s="54">
        <v>18</v>
      </c>
      <c r="F72" s="28">
        <v>4</v>
      </c>
      <c r="G72" s="28" t="s">
        <v>24</v>
      </c>
      <c r="H72" s="42">
        <v>1828</v>
      </c>
      <c r="I72" s="42">
        <f t="shared" si="16"/>
        <v>1228</v>
      </c>
      <c r="J72" s="24" t="s">
        <v>54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AD72" s="24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V72" s="18">
        <v>66.5</v>
      </c>
      <c r="AW72" s="19">
        <v>63.4</v>
      </c>
      <c r="AX72" s="19">
        <v>1012.1</v>
      </c>
      <c r="AY72" s="46">
        <v>1011.9</v>
      </c>
      <c r="AZ72" s="28" t="s">
        <v>49</v>
      </c>
      <c r="BA72" s="28">
        <v>2</v>
      </c>
      <c r="BB72" s="28">
        <v>7</v>
      </c>
      <c r="BC72" s="28">
        <v>0</v>
      </c>
      <c r="BD72" s="28" t="s">
        <v>16</v>
      </c>
      <c r="BE72" s="28">
        <v>13</v>
      </c>
      <c r="BI72" s="146">
        <f t="shared" si="12"/>
        <v>0</v>
      </c>
      <c r="BJ72" s="145">
        <f t="shared" si="13"/>
        <v>0</v>
      </c>
      <c r="BK72" s="145">
        <f t="shared" si="14"/>
        <v>0</v>
      </c>
      <c r="BL72" s="145">
        <f t="shared" si="15"/>
        <v>0</v>
      </c>
    </row>
    <row r="73" spans="1:64" s="69" customFormat="1" x14ac:dyDescent="0.25">
      <c r="A73" s="67">
        <v>42454</v>
      </c>
      <c r="B73" s="68" t="str">
        <f t="shared" si="11"/>
        <v>16085</v>
      </c>
      <c r="C73" s="69" t="s">
        <v>26</v>
      </c>
      <c r="D73" s="69" t="s">
        <v>62</v>
      </c>
      <c r="E73" s="70">
        <v>18</v>
      </c>
      <c r="F73" s="71">
        <v>5</v>
      </c>
      <c r="G73" s="71" t="s">
        <v>24</v>
      </c>
      <c r="H73" s="21">
        <v>1839</v>
      </c>
      <c r="I73" s="21">
        <f t="shared" si="16"/>
        <v>1239</v>
      </c>
      <c r="J73" s="72" t="s">
        <v>54</v>
      </c>
      <c r="K73" s="21"/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  <c r="R73" s="71"/>
      <c r="S73" s="71"/>
      <c r="T73" s="71"/>
      <c r="U73" s="101"/>
      <c r="V73" s="71"/>
      <c r="W73" s="71"/>
      <c r="X73" s="71"/>
      <c r="Y73" s="101"/>
      <c r="Z73" s="71"/>
      <c r="AA73" s="71"/>
      <c r="AB73" s="71"/>
      <c r="AC73" s="102"/>
      <c r="AD73" s="72">
        <v>0</v>
      </c>
      <c r="AE73" s="21"/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/>
      <c r="AM73" s="71"/>
      <c r="AN73" s="71"/>
      <c r="AO73" s="71"/>
      <c r="AP73" s="71"/>
      <c r="AQ73" s="71"/>
      <c r="AR73" s="71"/>
      <c r="AS73" s="71"/>
      <c r="AT73" s="71"/>
      <c r="AU73" s="72"/>
      <c r="AV73" s="74">
        <v>66.5</v>
      </c>
      <c r="AW73" s="69">
        <v>63.4</v>
      </c>
      <c r="AX73" s="69">
        <v>1012.1</v>
      </c>
      <c r="AY73" s="69">
        <v>1011.9</v>
      </c>
      <c r="AZ73" s="71" t="s">
        <v>49</v>
      </c>
      <c r="BA73" s="71">
        <v>2</v>
      </c>
      <c r="BB73" s="71">
        <v>6.6</v>
      </c>
      <c r="BC73" s="71">
        <v>0</v>
      </c>
      <c r="BD73" s="71" t="s">
        <v>16</v>
      </c>
      <c r="BE73" s="71">
        <v>13</v>
      </c>
      <c r="BI73" s="148">
        <f t="shared" si="12"/>
        <v>0</v>
      </c>
      <c r="BJ73" s="147">
        <f t="shared" si="13"/>
        <v>0</v>
      </c>
      <c r="BK73" s="147">
        <f t="shared" si="14"/>
        <v>0</v>
      </c>
      <c r="BL73" s="147">
        <f t="shared" si="15"/>
        <v>0</v>
      </c>
    </row>
    <row r="74" spans="1:64" x14ac:dyDescent="0.25">
      <c r="A74" s="40">
        <v>42454</v>
      </c>
      <c r="B74" s="41" t="str">
        <f t="shared" si="11"/>
        <v>16085</v>
      </c>
      <c r="C74" s="19" t="s">
        <v>26</v>
      </c>
      <c r="D74" s="46" t="s">
        <v>31</v>
      </c>
      <c r="E74" s="54">
        <v>19</v>
      </c>
      <c r="F74" s="28">
        <v>1</v>
      </c>
      <c r="G74" s="28" t="s">
        <v>32</v>
      </c>
      <c r="H74" s="42">
        <v>1740</v>
      </c>
      <c r="I74" s="42">
        <f t="shared" si="16"/>
        <v>1140</v>
      </c>
      <c r="J74" s="24" t="s">
        <v>54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AD74" s="24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V74" s="18">
        <v>67.599999999999994</v>
      </c>
      <c r="AW74" s="19">
        <v>60.2</v>
      </c>
      <c r="AX74" s="19">
        <v>1013.4</v>
      </c>
      <c r="AY74" s="46">
        <v>1013.3</v>
      </c>
      <c r="AZ74" s="28">
        <v>0</v>
      </c>
      <c r="BA74" s="28">
        <v>1</v>
      </c>
      <c r="BB74" s="28">
        <v>5.5</v>
      </c>
      <c r="BC74" s="28">
        <v>0</v>
      </c>
      <c r="BE74" s="28">
        <v>13</v>
      </c>
      <c r="BI74" s="146">
        <f t="shared" si="12"/>
        <v>0</v>
      </c>
      <c r="BJ74" s="145">
        <f t="shared" si="13"/>
        <v>0</v>
      </c>
      <c r="BK74" s="145">
        <f t="shared" si="14"/>
        <v>0</v>
      </c>
      <c r="BL74" s="145">
        <f t="shared" si="15"/>
        <v>0</v>
      </c>
    </row>
    <row r="75" spans="1:64" x14ac:dyDescent="0.25">
      <c r="A75" s="40">
        <v>42454</v>
      </c>
      <c r="B75" s="41" t="str">
        <f t="shared" si="11"/>
        <v>16085</v>
      </c>
      <c r="C75" s="19" t="s">
        <v>26</v>
      </c>
      <c r="D75" s="46" t="s">
        <v>31</v>
      </c>
      <c r="E75" s="54">
        <v>19</v>
      </c>
      <c r="F75" s="28">
        <v>2</v>
      </c>
      <c r="G75" s="28" t="s">
        <v>32</v>
      </c>
      <c r="H75" s="42">
        <v>1751</v>
      </c>
      <c r="I75" s="42">
        <f t="shared" si="16"/>
        <v>1151</v>
      </c>
      <c r="J75" s="24" t="s">
        <v>54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AD75" s="24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V75" s="18">
        <v>67.599999999999994</v>
      </c>
      <c r="AW75" s="19">
        <v>60.2</v>
      </c>
      <c r="AX75" s="19">
        <v>1013.4</v>
      </c>
      <c r="AY75" s="46">
        <v>1013.3</v>
      </c>
      <c r="AZ75" s="28">
        <v>0</v>
      </c>
      <c r="BA75" s="28">
        <v>1</v>
      </c>
      <c r="BB75" s="28">
        <v>7.5</v>
      </c>
      <c r="BC75" s="28">
        <v>0</v>
      </c>
      <c r="BE75" s="28">
        <v>13</v>
      </c>
      <c r="BI75" s="146">
        <f t="shared" si="12"/>
        <v>0</v>
      </c>
      <c r="BJ75" s="145">
        <f t="shared" si="13"/>
        <v>0</v>
      </c>
      <c r="BK75" s="145">
        <f t="shared" si="14"/>
        <v>0</v>
      </c>
      <c r="BL75" s="145">
        <f t="shared" si="15"/>
        <v>0</v>
      </c>
    </row>
    <row r="76" spans="1:64" x14ac:dyDescent="0.25">
      <c r="A76" s="40">
        <v>42454</v>
      </c>
      <c r="B76" s="41" t="str">
        <f t="shared" si="11"/>
        <v>16085</v>
      </c>
      <c r="C76" s="19" t="s">
        <v>26</v>
      </c>
      <c r="D76" s="46" t="s">
        <v>31</v>
      </c>
      <c r="E76" s="54">
        <v>19</v>
      </c>
      <c r="F76" s="28">
        <v>3</v>
      </c>
      <c r="G76" s="28" t="s">
        <v>32</v>
      </c>
      <c r="H76" s="42">
        <v>1813</v>
      </c>
      <c r="I76" s="42">
        <f t="shared" si="16"/>
        <v>1213</v>
      </c>
      <c r="J76" s="24" t="s">
        <v>54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AD76" s="24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V76" s="18">
        <v>67.599999999999994</v>
      </c>
      <c r="AW76" s="19">
        <v>60.2</v>
      </c>
      <c r="AX76" s="19">
        <v>1013.4</v>
      </c>
      <c r="AY76" s="46">
        <v>1013.3</v>
      </c>
      <c r="AZ76" s="28">
        <v>0</v>
      </c>
      <c r="BA76" s="28">
        <v>1</v>
      </c>
      <c r="BB76" s="28">
        <v>7.6</v>
      </c>
      <c r="BC76" s="28">
        <v>0</v>
      </c>
      <c r="BE76" s="28">
        <v>13</v>
      </c>
      <c r="BI76" s="146">
        <f t="shared" si="12"/>
        <v>0</v>
      </c>
      <c r="BJ76" s="145">
        <f t="shared" si="13"/>
        <v>0</v>
      </c>
      <c r="BK76" s="145">
        <f t="shared" si="14"/>
        <v>0</v>
      </c>
      <c r="BL76" s="145">
        <f t="shared" si="15"/>
        <v>0</v>
      </c>
    </row>
    <row r="77" spans="1:64" x14ac:dyDescent="0.25">
      <c r="A77" s="40">
        <v>42454</v>
      </c>
      <c r="B77" s="41" t="str">
        <f t="shared" si="11"/>
        <v>16085</v>
      </c>
      <c r="C77" s="19" t="s">
        <v>26</v>
      </c>
      <c r="D77" s="46" t="s">
        <v>31</v>
      </c>
      <c r="E77" s="54">
        <v>19</v>
      </c>
      <c r="F77" s="28">
        <v>4</v>
      </c>
      <c r="G77" s="28" t="s">
        <v>32</v>
      </c>
      <c r="H77" s="42">
        <v>1827</v>
      </c>
      <c r="I77" s="42">
        <f t="shared" si="16"/>
        <v>1227</v>
      </c>
      <c r="J77" s="24" t="s">
        <v>54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AD77" s="24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V77" s="18">
        <v>67.599999999999994</v>
      </c>
      <c r="AW77" s="19">
        <v>60.2</v>
      </c>
      <c r="AX77" s="19">
        <v>1013.4</v>
      </c>
      <c r="AY77" s="46">
        <v>1013.3</v>
      </c>
      <c r="AZ77" s="28">
        <v>0</v>
      </c>
      <c r="BA77" s="28">
        <v>1</v>
      </c>
      <c r="BB77" s="28">
        <v>7.8</v>
      </c>
      <c r="BC77" s="28">
        <v>0</v>
      </c>
      <c r="BE77" s="28">
        <v>13</v>
      </c>
      <c r="BI77" s="146">
        <f t="shared" si="12"/>
        <v>0</v>
      </c>
      <c r="BJ77" s="145">
        <f t="shared" si="13"/>
        <v>0</v>
      </c>
      <c r="BK77" s="145">
        <f t="shared" si="14"/>
        <v>0</v>
      </c>
      <c r="BL77" s="145">
        <f t="shared" si="15"/>
        <v>0</v>
      </c>
    </row>
    <row r="78" spans="1:64" x14ac:dyDescent="0.25">
      <c r="A78" s="40">
        <v>42454</v>
      </c>
      <c r="B78" s="41" t="str">
        <f t="shared" si="11"/>
        <v>16085</v>
      </c>
      <c r="C78" s="19" t="s">
        <v>26</v>
      </c>
      <c r="D78" s="46" t="s">
        <v>31</v>
      </c>
      <c r="E78" s="54">
        <v>19</v>
      </c>
      <c r="F78" s="28">
        <v>5</v>
      </c>
      <c r="G78" s="28" t="s">
        <v>32</v>
      </c>
      <c r="H78" s="42">
        <v>1841</v>
      </c>
      <c r="I78" s="42">
        <f t="shared" si="16"/>
        <v>1241</v>
      </c>
      <c r="J78" s="24" t="s">
        <v>54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AD78" s="24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V78" s="18">
        <v>67.599999999999994</v>
      </c>
      <c r="AW78" s="19">
        <v>60.2</v>
      </c>
      <c r="AX78" s="19">
        <v>1013.4</v>
      </c>
      <c r="AY78" s="46">
        <v>1013.3</v>
      </c>
      <c r="AZ78" s="28">
        <v>0</v>
      </c>
      <c r="BA78" s="28">
        <v>1</v>
      </c>
      <c r="BB78" s="28">
        <v>6.6</v>
      </c>
      <c r="BC78" s="28">
        <v>0</v>
      </c>
      <c r="BE78" s="28">
        <v>13</v>
      </c>
      <c r="BI78" s="146">
        <f t="shared" si="12"/>
        <v>0</v>
      </c>
      <c r="BJ78" s="145">
        <f t="shared" si="13"/>
        <v>0</v>
      </c>
      <c r="BK78" s="145">
        <f t="shared" si="14"/>
        <v>0</v>
      </c>
      <c r="BL78" s="145">
        <f t="shared" si="15"/>
        <v>0</v>
      </c>
    </row>
    <row r="79" spans="1:64" x14ac:dyDescent="0.25">
      <c r="A79" s="40">
        <v>42454</v>
      </c>
      <c r="B79" s="41" t="str">
        <f t="shared" si="11"/>
        <v>16085</v>
      </c>
      <c r="C79" s="19" t="s">
        <v>26</v>
      </c>
      <c r="D79" s="46" t="s">
        <v>31</v>
      </c>
      <c r="E79" s="54">
        <v>19</v>
      </c>
      <c r="F79" s="28">
        <v>6</v>
      </c>
      <c r="G79" s="28" t="s">
        <v>32</v>
      </c>
      <c r="H79" s="42">
        <v>1855</v>
      </c>
      <c r="I79" s="42">
        <f t="shared" si="16"/>
        <v>1255</v>
      </c>
      <c r="J79" s="24" t="s">
        <v>54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AD79" s="24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V79" s="18">
        <v>67.599999999999994</v>
      </c>
      <c r="AW79" s="19">
        <v>60.2</v>
      </c>
      <c r="AX79" s="19">
        <v>1013.4</v>
      </c>
      <c r="AY79" s="46">
        <v>1013.3</v>
      </c>
      <c r="AZ79" s="28">
        <v>0</v>
      </c>
      <c r="BA79" s="28">
        <v>1</v>
      </c>
      <c r="BB79" s="28">
        <v>2.4</v>
      </c>
      <c r="BC79" s="28">
        <v>0</v>
      </c>
      <c r="BE79" s="28">
        <v>13</v>
      </c>
      <c r="BI79" s="146">
        <f t="shared" si="12"/>
        <v>0</v>
      </c>
      <c r="BJ79" s="145">
        <f t="shared" si="13"/>
        <v>0</v>
      </c>
      <c r="BK79" s="145">
        <f t="shared" si="14"/>
        <v>0</v>
      </c>
      <c r="BL79" s="145">
        <f t="shared" si="15"/>
        <v>0</v>
      </c>
    </row>
    <row r="80" spans="1:64" x14ac:dyDescent="0.25">
      <c r="A80" s="40">
        <v>42454</v>
      </c>
      <c r="B80" s="41" t="str">
        <f t="shared" si="11"/>
        <v>16085</v>
      </c>
      <c r="C80" s="19" t="s">
        <v>26</v>
      </c>
      <c r="D80" s="46" t="s">
        <v>31</v>
      </c>
      <c r="E80" s="54">
        <v>19</v>
      </c>
      <c r="F80" s="28">
        <v>7</v>
      </c>
      <c r="G80" s="28" t="s">
        <v>32</v>
      </c>
      <c r="H80" s="42">
        <v>1904</v>
      </c>
      <c r="I80" s="42">
        <f t="shared" si="16"/>
        <v>1304</v>
      </c>
      <c r="J80" s="24" t="s">
        <v>54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AD80" s="24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V80" s="18">
        <v>67.599999999999994</v>
      </c>
      <c r="AW80" s="19">
        <v>60.2</v>
      </c>
      <c r="AX80" s="19">
        <v>1013.4</v>
      </c>
      <c r="AY80" s="46">
        <v>1013.3</v>
      </c>
      <c r="AZ80" s="28">
        <v>0</v>
      </c>
      <c r="BA80" s="28">
        <v>1</v>
      </c>
      <c r="BB80" s="28">
        <v>2.7</v>
      </c>
      <c r="BC80" s="28">
        <v>0</v>
      </c>
      <c r="BE80" s="28">
        <v>13</v>
      </c>
      <c r="BI80" s="146">
        <f t="shared" si="12"/>
        <v>0</v>
      </c>
      <c r="BJ80" s="145">
        <f t="shared" si="13"/>
        <v>0</v>
      </c>
      <c r="BK80" s="145">
        <f t="shared" si="14"/>
        <v>0</v>
      </c>
      <c r="BL80" s="145">
        <f t="shared" si="15"/>
        <v>0</v>
      </c>
    </row>
    <row r="81" spans="1:64" x14ac:dyDescent="0.25">
      <c r="A81" s="40">
        <v>42454</v>
      </c>
      <c r="B81" s="41" t="str">
        <f t="shared" si="11"/>
        <v>16085</v>
      </c>
      <c r="C81" s="19" t="s">
        <v>26</v>
      </c>
      <c r="D81" s="46" t="s">
        <v>31</v>
      </c>
      <c r="E81" s="54">
        <v>19</v>
      </c>
      <c r="F81" s="28">
        <v>8</v>
      </c>
      <c r="G81" s="28" t="s">
        <v>32</v>
      </c>
      <c r="H81" s="42">
        <v>1911</v>
      </c>
      <c r="I81" s="42">
        <f t="shared" si="16"/>
        <v>1311</v>
      </c>
      <c r="J81" s="24" t="s">
        <v>54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AD81" s="24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V81" s="18">
        <v>67.599999999999994</v>
      </c>
      <c r="AW81" s="19">
        <v>60.2</v>
      </c>
      <c r="AX81" s="19">
        <v>1013.4</v>
      </c>
      <c r="AY81" s="46">
        <v>1013.3</v>
      </c>
      <c r="AZ81" s="28">
        <v>0</v>
      </c>
      <c r="BA81" s="28">
        <v>1</v>
      </c>
      <c r="BB81" s="28">
        <v>1.8</v>
      </c>
      <c r="BC81" s="28">
        <v>0</v>
      </c>
      <c r="BE81" s="28">
        <v>13</v>
      </c>
      <c r="BI81" s="146">
        <f t="shared" si="12"/>
        <v>0</v>
      </c>
      <c r="BJ81" s="145">
        <f t="shared" si="13"/>
        <v>0</v>
      </c>
      <c r="BK81" s="145">
        <f t="shared" si="14"/>
        <v>0</v>
      </c>
      <c r="BL81" s="145">
        <f t="shared" si="15"/>
        <v>0</v>
      </c>
    </row>
    <row r="82" spans="1:64" x14ac:dyDescent="0.25">
      <c r="A82" s="40">
        <v>42454</v>
      </c>
      <c r="B82" s="41" t="str">
        <f t="shared" si="11"/>
        <v>16085</v>
      </c>
      <c r="C82" s="19" t="s">
        <v>26</v>
      </c>
      <c r="D82" s="46" t="s">
        <v>31</v>
      </c>
      <c r="E82" s="54">
        <v>19</v>
      </c>
      <c r="F82" s="28">
        <v>9</v>
      </c>
      <c r="G82" s="28" t="s">
        <v>32</v>
      </c>
      <c r="H82" s="42">
        <v>1920</v>
      </c>
      <c r="I82" s="42">
        <f t="shared" si="16"/>
        <v>1320</v>
      </c>
      <c r="J82" s="24" t="s">
        <v>54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AD82" s="24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V82" s="18">
        <v>67.599999999999994</v>
      </c>
      <c r="AW82" s="19">
        <v>60.2</v>
      </c>
      <c r="AX82" s="19">
        <v>1013.4</v>
      </c>
      <c r="AY82" s="46">
        <v>1013.3</v>
      </c>
      <c r="AZ82" s="28">
        <v>0</v>
      </c>
      <c r="BA82" s="28">
        <v>1</v>
      </c>
      <c r="BB82" s="28">
        <v>0</v>
      </c>
      <c r="BC82" s="28">
        <v>0</v>
      </c>
      <c r="BE82" s="28">
        <v>13</v>
      </c>
      <c r="BI82" s="146">
        <f t="shared" si="12"/>
        <v>0</v>
      </c>
      <c r="BJ82" s="145">
        <f t="shared" si="13"/>
        <v>0</v>
      </c>
      <c r="BK82" s="145">
        <f t="shared" si="14"/>
        <v>0</v>
      </c>
      <c r="BL82" s="145">
        <f t="shared" si="15"/>
        <v>0</v>
      </c>
    </row>
    <row r="83" spans="1:64" x14ac:dyDescent="0.25">
      <c r="A83" s="40">
        <v>42454</v>
      </c>
      <c r="B83" s="68" t="str">
        <f t="shared" si="11"/>
        <v>16085</v>
      </c>
      <c r="C83" s="69" t="s">
        <v>26</v>
      </c>
      <c r="D83" s="19" t="s">
        <v>31</v>
      </c>
      <c r="E83" s="54">
        <v>19</v>
      </c>
      <c r="F83" s="28">
        <v>10</v>
      </c>
      <c r="G83" s="28" t="s">
        <v>32</v>
      </c>
      <c r="H83" s="42">
        <v>1930</v>
      </c>
      <c r="I83" s="21">
        <f t="shared" si="16"/>
        <v>1330</v>
      </c>
      <c r="J83" s="24" t="s">
        <v>54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AD83" s="24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V83" s="18">
        <v>67.599999999999994</v>
      </c>
      <c r="AW83" s="19">
        <v>60.2</v>
      </c>
      <c r="AX83" s="19">
        <v>1013.4</v>
      </c>
      <c r="AY83" s="19">
        <v>1013.3</v>
      </c>
      <c r="AZ83" s="28">
        <v>0</v>
      </c>
      <c r="BA83" s="28">
        <v>2</v>
      </c>
      <c r="BB83" s="28">
        <v>4.2</v>
      </c>
      <c r="BC83" s="28">
        <v>0</v>
      </c>
      <c r="BE83" s="28">
        <v>13</v>
      </c>
      <c r="BI83" s="146">
        <f t="shared" si="12"/>
        <v>0</v>
      </c>
      <c r="BJ83" s="145">
        <f t="shared" si="13"/>
        <v>0</v>
      </c>
      <c r="BK83" s="145">
        <f t="shared" si="14"/>
        <v>0</v>
      </c>
      <c r="BL83" s="145">
        <f t="shared" si="15"/>
        <v>0</v>
      </c>
    </row>
    <row r="84" spans="1:64" s="69" customFormat="1" ht="17.25" customHeight="1" x14ac:dyDescent="0.25">
      <c r="A84" s="67"/>
      <c r="B84" s="68" t="str">
        <f t="shared" ref="B84:B85" si="17">RIGHT(YEAR(A84),2)&amp;TEXT(A84-DATE(YEAR(A84),1,0),"000")</f>
        <v>00000</v>
      </c>
      <c r="C84" s="69" t="s">
        <v>26</v>
      </c>
      <c r="E84" s="70"/>
      <c r="F84" s="71"/>
      <c r="G84" s="71"/>
      <c r="H84" s="21"/>
      <c r="I84" s="21">
        <f t="shared" si="16"/>
        <v>-600</v>
      </c>
      <c r="J84" s="72"/>
      <c r="K84" s="21"/>
      <c r="R84" s="71"/>
      <c r="S84" s="71"/>
      <c r="T84" s="71"/>
      <c r="U84" s="101"/>
      <c r="V84" s="71"/>
      <c r="W84" s="71"/>
      <c r="X84" s="71"/>
      <c r="Y84" s="101"/>
      <c r="Z84" s="71"/>
      <c r="AA84" s="71"/>
      <c r="AB84" s="71"/>
      <c r="AC84" s="102"/>
      <c r="AD84" s="72"/>
      <c r="AE84" s="2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2"/>
      <c r="AV84" s="74"/>
      <c r="AZ84" s="71"/>
      <c r="BA84" s="71"/>
      <c r="BB84" s="71"/>
      <c r="BC84" s="71"/>
      <c r="BD84" s="71"/>
      <c r="BE84" s="71"/>
      <c r="BI84" s="148">
        <f t="shared" si="12"/>
        <v>0</v>
      </c>
      <c r="BJ84" s="147">
        <f t="shared" si="13"/>
        <v>0</v>
      </c>
      <c r="BK84" s="147">
        <f t="shared" si="14"/>
        <v>0</v>
      </c>
      <c r="BL84" s="147">
        <f t="shared" si="15"/>
        <v>0</v>
      </c>
    </row>
    <row r="85" spans="1:64" s="46" customFormat="1" x14ac:dyDescent="0.25">
      <c r="A85" s="57">
        <v>42453</v>
      </c>
      <c r="B85" s="41" t="str">
        <f t="shared" si="17"/>
        <v>16084</v>
      </c>
      <c r="C85" s="19" t="s">
        <v>26</v>
      </c>
      <c r="D85" s="46" t="s">
        <v>28</v>
      </c>
      <c r="E85" s="59">
        <v>3</v>
      </c>
      <c r="F85" s="22">
        <v>1</v>
      </c>
      <c r="G85" s="22" t="s">
        <v>32</v>
      </c>
      <c r="H85" s="20">
        <v>1923</v>
      </c>
      <c r="I85" s="42">
        <f t="shared" si="16"/>
        <v>1323</v>
      </c>
      <c r="J85" s="22"/>
      <c r="K85" s="20"/>
      <c r="L85" s="46">
        <v>0</v>
      </c>
      <c r="M85" s="46">
        <v>1</v>
      </c>
      <c r="N85" s="46">
        <v>0</v>
      </c>
      <c r="O85" s="46">
        <v>0</v>
      </c>
      <c r="P85" s="46">
        <v>0</v>
      </c>
      <c r="Q85" s="46">
        <v>0</v>
      </c>
      <c r="R85" s="22"/>
      <c r="S85" s="22"/>
      <c r="T85" s="22"/>
      <c r="U85" s="30"/>
      <c r="V85" s="22" t="s">
        <v>29</v>
      </c>
      <c r="W85" s="22" t="s">
        <v>42</v>
      </c>
      <c r="X85" s="22">
        <v>20</v>
      </c>
      <c r="Y85" s="30"/>
      <c r="Z85" s="22"/>
      <c r="AA85" s="22"/>
      <c r="AB85" s="22"/>
      <c r="AC85" s="34"/>
      <c r="AD85" s="22"/>
      <c r="AE85" s="20"/>
      <c r="AF85" s="46">
        <v>0</v>
      </c>
      <c r="AG85" s="46">
        <v>0</v>
      </c>
      <c r="AH85" s="46">
        <v>0</v>
      </c>
      <c r="AI85" s="46">
        <v>0</v>
      </c>
      <c r="AJ85" s="46">
        <v>0</v>
      </c>
      <c r="AK85" s="46">
        <v>0</v>
      </c>
      <c r="AL85" s="22"/>
      <c r="AM85" s="22"/>
      <c r="AN85" s="22"/>
      <c r="AO85" s="22"/>
      <c r="AP85" s="22"/>
      <c r="AQ85" s="22"/>
      <c r="AR85" s="22"/>
      <c r="AS85" s="22"/>
      <c r="AT85" s="22"/>
      <c r="AU85" s="24"/>
      <c r="AV85" s="75"/>
      <c r="AZ85" s="22"/>
      <c r="BA85" s="22"/>
      <c r="BB85" s="22"/>
      <c r="BC85" s="22"/>
      <c r="BD85" s="22"/>
      <c r="BE85" s="22"/>
      <c r="BI85" s="146">
        <f t="shared" si="12"/>
        <v>0</v>
      </c>
      <c r="BJ85" s="145">
        <f t="shared" si="13"/>
        <v>0</v>
      </c>
      <c r="BK85" s="145">
        <f t="shared" si="14"/>
        <v>0</v>
      </c>
      <c r="BL85" s="145">
        <f t="shared" si="15"/>
        <v>1</v>
      </c>
    </row>
    <row r="86" spans="1:64" x14ac:dyDescent="0.25">
      <c r="A86" s="57">
        <v>42453</v>
      </c>
      <c r="B86" s="41" t="str">
        <f t="shared" ref="B86:B87" si="18">RIGHT(YEAR(A86),2)&amp;TEXT(A86-DATE(YEAR(A86),1,0),"000")</f>
        <v>16084</v>
      </c>
      <c r="C86" s="19" t="s">
        <v>26</v>
      </c>
      <c r="D86" s="19" t="s">
        <v>28</v>
      </c>
      <c r="E86" s="54">
        <v>3</v>
      </c>
      <c r="F86" s="28">
        <v>2</v>
      </c>
      <c r="G86" s="28" t="s">
        <v>32</v>
      </c>
      <c r="H86" s="42">
        <v>1915</v>
      </c>
      <c r="I86" s="42">
        <f t="shared" si="16"/>
        <v>1315</v>
      </c>
      <c r="L86" s="19">
        <v>0</v>
      </c>
      <c r="M86" s="19">
        <v>0</v>
      </c>
      <c r="N86" s="19">
        <v>0</v>
      </c>
      <c r="O86" s="46">
        <v>0</v>
      </c>
      <c r="P86" s="46">
        <v>0</v>
      </c>
      <c r="Q86" s="46">
        <v>0</v>
      </c>
      <c r="AF86" s="19">
        <v>0</v>
      </c>
      <c r="AG86" s="19">
        <v>0</v>
      </c>
      <c r="AH86" s="19">
        <v>0</v>
      </c>
      <c r="AI86" s="46">
        <v>0</v>
      </c>
      <c r="AJ86" s="46">
        <v>0</v>
      </c>
      <c r="AK86" s="46">
        <v>0</v>
      </c>
      <c r="BI86" s="146">
        <f t="shared" si="12"/>
        <v>0</v>
      </c>
      <c r="BJ86" s="145">
        <f t="shared" si="13"/>
        <v>0</v>
      </c>
      <c r="BK86" s="145">
        <f t="shared" si="14"/>
        <v>0</v>
      </c>
      <c r="BL86" s="145">
        <f t="shared" si="15"/>
        <v>0</v>
      </c>
    </row>
    <row r="87" spans="1:64" s="69" customFormat="1" x14ac:dyDescent="0.25">
      <c r="A87" s="67">
        <v>42453</v>
      </c>
      <c r="B87" s="68" t="str">
        <f t="shared" si="18"/>
        <v>16084</v>
      </c>
      <c r="C87" s="69" t="s">
        <v>26</v>
      </c>
      <c r="D87" s="69" t="s">
        <v>28</v>
      </c>
      <c r="E87" s="70">
        <v>3</v>
      </c>
      <c r="F87" s="71">
        <v>3</v>
      </c>
      <c r="G87" s="71" t="s">
        <v>32</v>
      </c>
      <c r="H87" s="21">
        <v>1909</v>
      </c>
      <c r="I87" s="21">
        <f t="shared" si="16"/>
        <v>1309</v>
      </c>
      <c r="J87" s="72"/>
      <c r="K87" s="21"/>
      <c r="L87" s="69">
        <v>0</v>
      </c>
      <c r="M87" s="69">
        <v>0</v>
      </c>
      <c r="N87" s="69">
        <v>0</v>
      </c>
      <c r="O87" s="69">
        <v>0</v>
      </c>
      <c r="P87" s="69">
        <v>0</v>
      </c>
      <c r="Q87" s="69">
        <v>0</v>
      </c>
      <c r="R87" s="71"/>
      <c r="S87" s="71"/>
      <c r="T87" s="71"/>
      <c r="U87" s="101"/>
      <c r="V87" s="71"/>
      <c r="W87" s="71"/>
      <c r="X87" s="71"/>
      <c r="Y87" s="101"/>
      <c r="Z87" s="71"/>
      <c r="AA87" s="71"/>
      <c r="AB87" s="71"/>
      <c r="AC87" s="102"/>
      <c r="AD87" s="72"/>
      <c r="AE87" s="21"/>
      <c r="AF87" s="69">
        <v>0</v>
      </c>
      <c r="AG87" s="69">
        <v>0</v>
      </c>
      <c r="AH87" s="69">
        <v>0</v>
      </c>
      <c r="AI87" s="69">
        <v>0</v>
      </c>
      <c r="AJ87" s="69">
        <v>0</v>
      </c>
      <c r="AK87" s="69">
        <v>0</v>
      </c>
      <c r="AL87" s="71"/>
      <c r="AM87" s="71"/>
      <c r="AN87" s="71"/>
      <c r="AO87" s="71"/>
      <c r="AP87" s="71"/>
      <c r="AQ87" s="71"/>
      <c r="AR87" s="71"/>
      <c r="AS87" s="71"/>
      <c r="AT87" s="71"/>
      <c r="AU87" s="72"/>
      <c r="AV87" s="74"/>
      <c r="AZ87" s="71"/>
      <c r="BA87" s="71"/>
      <c r="BB87" s="71"/>
      <c r="BC87" s="71"/>
      <c r="BD87" s="71"/>
      <c r="BE87" s="71"/>
      <c r="BI87" s="148">
        <f t="shared" si="12"/>
        <v>0</v>
      </c>
      <c r="BJ87" s="147">
        <f t="shared" si="13"/>
        <v>0</v>
      </c>
      <c r="BK87" s="147">
        <f t="shared" si="14"/>
        <v>0</v>
      </c>
      <c r="BL87" s="147">
        <f t="shared" si="15"/>
        <v>0</v>
      </c>
    </row>
    <row r="88" spans="1:64" x14ac:dyDescent="0.25">
      <c r="L88" s="19"/>
      <c r="M88" s="19"/>
      <c r="N88" s="19"/>
      <c r="O88" s="19"/>
      <c r="P88" s="19"/>
      <c r="Q88" s="19"/>
      <c r="AA88" s="19" t="s">
        <v>55</v>
      </c>
      <c r="AB88" s="19" t="s">
        <v>56</v>
      </c>
      <c r="AD88" s="24">
        <f>COUNT(AD4:AD87)</f>
        <v>79</v>
      </c>
    </row>
    <row r="89" spans="1:64" x14ac:dyDescent="0.25">
      <c r="L89" s="19"/>
      <c r="M89" s="19"/>
      <c r="N89" s="19"/>
      <c r="O89" s="19"/>
      <c r="P89" s="19"/>
      <c r="Q89" s="19"/>
      <c r="AA89" s="19" t="s">
        <v>57</v>
      </c>
      <c r="AB89" s="19" t="s">
        <v>58</v>
      </c>
      <c r="AD89" s="24">
        <f>SUM(AD4:AD87)</f>
        <v>1</v>
      </c>
    </row>
    <row r="90" spans="1:64" x14ac:dyDescent="0.25">
      <c r="AA90" s="19"/>
      <c r="AB90" s="19" t="s">
        <v>59</v>
      </c>
      <c r="AD90" s="28">
        <f>COUNT(L4:L87)</f>
        <v>82</v>
      </c>
    </row>
    <row r="103" spans="2:2" x14ac:dyDescent="0.25">
      <c r="B103" s="41"/>
    </row>
    <row r="104" spans="2:2" x14ac:dyDescent="0.25">
      <c r="B104" s="41"/>
    </row>
    <row r="105" spans="2:2" x14ac:dyDescent="0.25">
      <c r="B105" s="41"/>
    </row>
    <row r="106" spans="2:2" x14ac:dyDescent="0.25">
      <c r="B106" s="41"/>
    </row>
    <row r="107" spans="2:2" x14ac:dyDescent="0.25">
      <c r="B107" s="41"/>
    </row>
    <row r="108" spans="2:2" x14ac:dyDescent="0.25">
      <c r="B108" s="41"/>
    </row>
    <row r="109" spans="2:2" x14ac:dyDescent="0.25">
      <c r="B109" s="41"/>
    </row>
    <row r="110" spans="2:2" x14ac:dyDescent="0.25">
      <c r="B110" s="41"/>
    </row>
    <row r="111" spans="2:2" x14ac:dyDescent="0.25">
      <c r="B111" s="41"/>
    </row>
    <row r="112" spans="2:2" x14ac:dyDescent="0.25">
      <c r="B112" s="41"/>
    </row>
    <row r="113" spans="2:2" x14ac:dyDescent="0.25">
      <c r="B113" s="41"/>
    </row>
    <row r="114" spans="2:2" x14ac:dyDescent="0.25">
      <c r="B114" s="41"/>
    </row>
    <row r="115" spans="2:2" x14ac:dyDescent="0.25">
      <c r="B115" s="41"/>
    </row>
    <row r="116" spans="2:2" x14ac:dyDescent="0.25">
      <c r="B116" s="41"/>
    </row>
    <row r="117" spans="2:2" x14ac:dyDescent="0.25">
      <c r="B117" s="41"/>
    </row>
    <row r="118" spans="2:2" x14ac:dyDescent="0.25">
      <c r="B118" s="41"/>
    </row>
  </sheetData>
  <sortState ref="H47:H56">
    <sortCondition descending="1" ref="H47"/>
  </sortState>
  <mergeCells count="2">
    <mergeCell ref="AE1:AU1"/>
    <mergeCell ref="K1:A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00"/>
  <sheetViews>
    <sheetView zoomScale="70" zoomScaleNormal="70" zoomScalePageLayoutView="75" workbookViewId="0">
      <pane xSplit="5" topLeftCell="F1" activePane="topRight" state="frozen"/>
      <selection pane="topRight" activeCell="AD5" sqref="AD5:AD84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3.125" bestFit="1" customWidth="1"/>
    <col min="4" max="4" width="3.875" bestFit="1" customWidth="1"/>
    <col min="5" max="5" width="5.625" style="1" bestFit="1" customWidth="1"/>
    <col min="6" max="6" width="6.625" style="1" customWidth="1"/>
    <col min="7" max="7" width="5.125" style="1" customWidth="1"/>
    <col min="8" max="8" width="5.375" style="3" customWidth="1"/>
    <col min="9" max="9" width="7.625" style="20" customWidth="1"/>
    <col min="10" max="10" width="4.125" style="23" customWidth="1"/>
    <col min="11" max="11" width="6.875" style="9" bestFit="1" customWidth="1"/>
    <col min="12" max="17" width="2.125" style="1" customWidth="1"/>
    <col min="18" max="18" width="3.625" style="1" bestFit="1" customWidth="1"/>
    <col min="19" max="19" width="3.625" style="1" customWidth="1"/>
    <col min="20" max="20" width="8.125" style="1" customWidth="1"/>
    <col min="21" max="21" width="1" style="43" customWidth="1"/>
    <col min="22" max="22" width="7.125" style="1" bestFit="1" customWidth="1"/>
    <col min="23" max="24" width="7.875" style="1" bestFit="1" customWidth="1"/>
    <col min="25" max="25" width="2.125" style="43" customWidth="1"/>
    <col min="26" max="26" width="8.375" style="1" customWidth="1"/>
    <col min="27" max="27" width="7.125" style="1" bestFit="1" customWidth="1"/>
    <col min="28" max="28" width="8.375" style="1" bestFit="1" customWidth="1"/>
    <col min="29" max="29" width="1.125" customWidth="1"/>
    <col min="30" max="30" width="8.125" style="15" customWidth="1"/>
    <col min="31" max="31" width="6.875" style="3" customWidth="1"/>
    <col min="32" max="37" width="1.875" style="1" customWidth="1"/>
    <col min="38" max="38" width="3.625" style="1" bestFit="1" customWidth="1"/>
    <col min="39" max="39" width="4.625" style="12" bestFit="1" customWidth="1"/>
    <col min="40" max="40" width="7.875" style="12" customWidth="1"/>
    <col min="41" max="41" width="1.625" style="12" customWidth="1"/>
    <col min="42" max="42" width="4.875" customWidth="1"/>
    <col min="43" max="43" width="4.875" style="3" customWidth="1"/>
    <col min="44" max="44" width="4.875" customWidth="1"/>
    <col min="45" max="45" width="1.25" style="16" customWidth="1"/>
    <col min="46" max="46" width="4.875" style="27" customWidth="1"/>
    <col min="47" max="47" width="4.875" style="1" customWidth="1"/>
    <col min="48" max="48" width="4.875" style="27" customWidth="1"/>
    <col min="49" max="49" width="1.25" style="27" customWidth="1"/>
    <col min="50" max="52" width="4.875" style="27" customWidth="1"/>
    <col min="53" max="53" width="1.375" style="27" customWidth="1"/>
    <col min="54" max="56" width="4.875" style="27" customWidth="1"/>
    <col min="57" max="57" width="1.125" style="27" customWidth="1"/>
    <col min="58" max="58" width="8.375" style="33" customWidth="1"/>
    <col min="59" max="59" width="9.125" style="42" bestFit="1" customWidth="1"/>
    <col min="60" max="60" width="10" style="28" bestFit="1" customWidth="1"/>
    <col min="61" max="61" width="6.875" style="28" bestFit="1" customWidth="1"/>
    <col min="62" max="62" width="7.625" style="28" bestFit="1" customWidth="1"/>
    <col min="63" max="63" width="6.625" style="1" bestFit="1" customWidth="1"/>
    <col min="64" max="64" width="5.375" style="1" bestFit="1" customWidth="1"/>
    <col min="65" max="65" width="5.5" style="1" bestFit="1" customWidth="1"/>
    <col min="66" max="66" width="3.5" style="1" bestFit="1" customWidth="1"/>
    <col min="67" max="67" width="11.625" style="1" bestFit="1" customWidth="1"/>
    <col min="68" max="69" width="4.125" style="1" customWidth="1"/>
    <col min="70" max="70" width="11.125" style="2"/>
  </cols>
  <sheetData>
    <row r="1" spans="1:75" s="2" customFormat="1" x14ac:dyDescent="0.25">
      <c r="E1" s="3"/>
      <c r="F1" s="3"/>
      <c r="G1" s="3"/>
      <c r="H1" s="3"/>
      <c r="I1" s="20"/>
      <c r="J1" s="23"/>
      <c r="K1" s="10"/>
      <c r="N1" s="3"/>
      <c r="O1" s="3"/>
      <c r="P1" s="3"/>
      <c r="Q1" s="3"/>
      <c r="R1" s="3"/>
      <c r="S1" s="3"/>
      <c r="T1" s="3"/>
      <c r="U1" s="44"/>
      <c r="V1" s="3"/>
      <c r="W1" s="3"/>
      <c r="X1" s="3"/>
      <c r="Y1" s="44"/>
      <c r="Z1" s="3"/>
      <c r="AA1" s="3"/>
      <c r="AB1" s="3"/>
      <c r="AD1" s="14"/>
      <c r="AE1" s="3"/>
      <c r="AH1" s="3"/>
      <c r="AI1" s="3"/>
      <c r="AJ1" s="3"/>
      <c r="AK1" s="3"/>
      <c r="AL1" s="3"/>
      <c r="AM1" s="10"/>
      <c r="AN1" s="10"/>
      <c r="AO1" s="10"/>
      <c r="AQ1" s="3"/>
      <c r="AS1" s="8"/>
      <c r="AT1" s="26"/>
      <c r="AU1" s="3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32"/>
      <c r="BG1" s="42"/>
      <c r="BH1" s="42"/>
      <c r="BI1" s="42"/>
      <c r="BJ1" s="42"/>
      <c r="BK1" s="3"/>
      <c r="BL1" s="3"/>
      <c r="BM1" s="3"/>
      <c r="BN1" s="3"/>
      <c r="BO1" s="3"/>
      <c r="BP1" s="3"/>
      <c r="BQ1" s="3"/>
    </row>
    <row r="2" spans="1:75" ht="17.45" customHeight="1" x14ac:dyDescent="0.25">
      <c r="K2" s="150" t="s">
        <v>20</v>
      </c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2"/>
      <c r="AE2" s="153" t="s">
        <v>21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5"/>
    </row>
    <row r="3" spans="1:75" s="2" customFormat="1" ht="31.5" customHeight="1" x14ac:dyDescent="0.25">
      <c r="H3" s="3"/>
      <c r="I3" s="20"/>
      <c r="J3" s="23"/>
      <c r="K3" s="9" t="s">
        <v>25</v>
      </c>
      <c r="L3" s="10">
        <v>1</v>
      </c>
      <c r="M3" s="10"/>
      <c r="N3" s="10"/>
      <c r="O3" s="10"/>
      <c r="P3" s="10"/>
      <c r="Q3" s="10"/>
      <c r="R3" s="10"/>
      <c r="S3" s="10"/>
      <c r="T3" s="10"/>
      <c r="U3" s="61"/>
      <c r="V3" s="157" t="s">
        <v>39</v>
      </c>
      <c r="W3" s="157"/>
      <c r="X3" s="157"/>
      <c r="Y3" s="45"/>
      <c r="Z3" s="157" t="s">
        <v>40</v>
      </c>
      <c r="AA3" s="157"/>
      <c r="AB3" s="157"/>
      <c r="AD3" s="13"/>
      <c r="AE3" s="1" t="s">
        <v>25</v>
      </c>
      <c r="AF3" s="2">
        <v>1</v>
      </c>
      <c r="AM3" s="10"/>
      <c r="AN3" s="10"/>
      <c r="AO3" s="10"/>
      <c r="AP3" s="156" t="s">
        <v>39</v>
      </c>
      <c r="AQ3" s="156"/>
      <c r="AR3" s="156"/>
      <c r="AS3" s="94"/>
      <c r="AT3" s="156" t="s">
        <v>40</v>
      </c>
      <c r="AU3" s="156"/>
      <c r="AV3" s="156"/>
      <c r="AW3" s="95"/>
      <c r="AX3" s="156" t="s">
        <v>86</v>
      </c>
      <c r="AY3" s="156"/>
      <c r="AZ3" s="156"/>
      <c r="BA3" s="95"/>
      <c r="BB3" s="156" t="s">
        <v>87</v>
      </c>
      <c r="BC3" s="156"/>
      <c r="BD3" s="156"/>
      <c r="BE3" s="95"/>
      <c r="BF3" s="96"/>
      <c r="BG3" s="42"/>
      <c r="BH3" s="42"/>
      <c r="BI3" s="42"/>
      <c r="BJ3" s="42"/>
      <c r="BK3" s="3"/>
      <c r="BL3" s="3"/>
      <c r="BM3" s="3"/>
      <c r="BN3" s="3"/>
      <c r="BO3" s="3"/>
      <c r="BP3" s="3"/>
      <c r="BQ3" s="3"/>
      <c r="BR3" s="2" t="s">
        <v>34</v>
      </c>
    </row>
    <row r="4" spans="1:75" s="4" customFormat="1" ht="30.6" customHeight="1" x14ac:dyDescent="0.25">
      <c r="A4" s="4" t="s">
        <v>0</v>
      </c>
      <c r="B4" s="4" t="s">
        <v>15</v>
      </c>
      <c r="C4" s="4" t="s">
        <v>43</v>
      </c>
      <c r="D4" s="4" t="s">
        <v>44</v>
      </c>
      <c r="E4" s="5" t="s">
        <v>1</v>
      </c>
      <c r="F4" s="5" t="s">
        <v>2</v>
      </c>
      <c r="G4" s="38" t="s">
        <v>22</v>
      </c>
      <c r="H4" s="5" t="s">
        <v>45</v>
      </c>
      <c r="I4" s="50" t="s">
        <v>50</v>
      </c>
      <c r="J4" s="55" t="s">
        <v>51</v>
      </c>
      <c r="K4" s="4" t="s">
        <v>27</v>
      </c>
      <c r="L4" s="5">
        <v>1</v>
      </c>
      <c r="M4" s="5">
        <v>2</v>
      </c>
      <c r="N4" s="5">
        <v>3</v>
      </c>
      <c r="O4" s="5">
        <v>4</v>
      </c>
      <c r="P4" s="5">
        <v>5</v>
      </c>
      <c r="Q4" s="5">
        <v>6</v>
      </c>
      <c r="R4" s="5" t="s">
        <v>37</v>
      </c>
      <c r="S4" s="31" t="s">
        <v>38</v>
      </c>
      <c r="T4" s="37" t="s">
        <v>47</v>
      </c>
      <c r="U4" s="62"/>
      <c r="V4" s="5" t="s">
        <v>33</v>
      </c>
      <c r="W4" s="5" t="s">
        <v>14</v>
      </c>
      <c r="X4" s="5" t="s">
        <v>41</v>
      </c>
      <c r="Y4" s="60"/>
      <c r="Z4" s="5" t="s">
        <v>33</v>
      </c>
      <c r="AA4" s="5" t="s">
        <v>14</v>
      </c>
      <c r="AB4" s="5" t="s">
        <v>41</v>
      </c>
      <c r="AD4" s="39" t="s">
        <v>48</v>
      </c>
      <c r="AE4" s="4" t="s">
        <v>27</v>
      </c>
      <c r="AF4" s="5">
        <v>1</v>
      </c>
      <c r="AG4" s="5">
        <v>2</v>
      </c>
      <c r="AH4" s="5">
        <v>3</v>
      </c>
      <c r="AI4" s="5">
        <v>4</v>
      </c>
      <c r="AJ4" s="5">
        <v>5</v>
      </c>
      <c r="AK4" s="5">
        <v>6</v>
      </c>
      <c r="AL4" s="5" t="s">
        <v>37</v>
      </c>
      <c r="AM4" s="31" t="s">
        <v>38</v>
      </c>
      <c r="AN4" s="37" t="s">
        <v>47</v>
      </c>
      <c r="AO4" s="31"/>
      <c r="AP4" s="38" t="s">
        <v>33</v>
      </c>
      <c r="AQ4" s="38" t="s">
        <v>14</v>
      </c>
      <c r="AR4" s="38" t="s">
        <v>41</v>
      </c>
      <c r="AS4" s="97"/>
      <c r="AT4" s="38" t="s">
        <v>33</v>
      </c>
      <c r="AU4" s="38" t="s">
        <v>14</v>
      </c>
      <c r="AV4" s="38" t="s">
        <v>41</v>
      </c>
      <c r="AW4" s="38"/>
      <c r="AX4" s="38" t="s">
        <v>33</v>
      </c>
      <c r="AY4" s="38" t="s">
        <v>14</v>
      </c>
      <c r="AZ4" s="38" t="s">
        <v>41</v>
      </c>
      <c r="BA4" s="38"/>
      <c r="BB4" s="38" t="s">
        <v>33</v>
      </c>
      <c r="BC4" s="38" t="s">
        <v>14</v>
      </c>
      <c r="BD4" s="38" t="s">
        <v>41</v>
      </c>
      <c r="BE4" s="38"/>
      <c r="BF4" s="39" t="s">
        <v>48</v>
      </c>
      <c r="BG4" s="21" t="s">
        <v>5</v>
      </c>
      <c r="BH4" s="21" t="s">
        <v>6</v>
      </c>
      <c r="BI4" s="21" t="s">
        <v>7</v>
      </c>
      <c r="BJ4" s="21" t="s">
        <v>8</v>
      </c>
      <c r="BK4" s="5" t="s">
        <v>9</v>
      </c>
      <c r="BL4" s="5" t="s">
        <v>10</v>
      </c>
      <c r="BM4" s="5" t="s">
        <v>11</v>
      </c>
      <c r="BN4" s="5" t="s">
        <v>12</v>
      </c>
      <c r="BO4" s="5" t="s">
        <v>13</v>
      </c>
      <c r="BP4" s="5" t="s">
        <v>4</v>
      </c>
      <c r="BQ4" s="5" t="s">
        <v>3</v>
      </c>
      <c r="BR4" s="5" t="s">
        <v>36</v>
      </c>
      <c r="BS4" s="5" t="s">
        <v>35</v>
      </c>
      <c r="BT4" s="4" t="s">
        <v>95</v>
      </c>
      <c r="BU4" s="4" t="s">
        <v>96</v>
      </c>
      <c r="BV4" s="4" t="s">
        <v>97</v>
      </c>
      <c r="BW4" s="4" t="s">
        <v>98</v>
      </c>
    </row>
    <row r="5" spans="1:75" s="19" customFormat="1" x14ac:dyDescent="0.25">
      <c r="A5" s="40">
        <v>42475</v>
      </c>
      <c r="B5" s="41" t="str">
        <f t="shared" ref="B5:B68" si="0">RIGHT(YEAR(A5),2)&amp;TEXT(A5-DATE(YEAR(A5),1,0),"000")</f>
        <v>16106</v>
      </c>
      <c r="C5" s="19" t="s">
        <v>26</v>
      </c>
      <c r="D5" s="19" t="s">
        <v>75</v>
      </c>
      <c r="E5" s="28">
        <v>1</v>
      </c>
      <c r="F5" s="28">
        <v>1</v>
      </c>
      <c r="G5" s="28" t="s">
        <v>24</v>
      </c>
      <c r="H5" s="42">
        <v>743</v>
      </c>
      <c r="I5" s="42">
        <f t="shared" ref="I5:I68" si="1">H5-600</f>
        <v>143</v>
      </c>
      <c r="J5" s="23" t="s">
        <v>16</v>
      </c>
      <c r="K5" s="20"/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/>
      <c r="S5" s="28"/>
      <c r="T5" s="28"/>
      <c r="U5" s="43"/>
      <c r="V5" s="28"/>
      <c r="W5" s="28"/>
      <c r="X5" s="28"/>
      <c r="Y5" s="43"/>
      <c r="Z5" s="28"/>
      <c r="AA5" s="28"/>
      <c r="AB5" s="28"/>
      <c r="AD5" s="24">
        <v>0</v>
      </c>
      <c r="AE5" s="42"/>
      <c r="AF5" s="28">
        <v>0</v>
      </c>
      <c r="AG5" s="28">
        <v>0</v>
      </c>
      <c r="AH5" s="28">
        <v>0</v>
      </c>
      <c r="AI5" s="28">
        <v>0</v>
      </c>
      <c r="AJ5" s="28">
        <v>0</v>
      </c>
      <c r="AK5" s="28">
        <v>0</v>
      </c>
      <c r="AL5" s="28"/>
      <c r="AM5" s="46"/>
      <c r="AN5" s="46"/>
      <c r="AO5" s="46"/>
      <c r="AQ5" s="42"/>
      <c r="AT5" s="47"/>
      <c r="AU5" s="28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8"/>
      <c r="BG5" s="88">
        <v>67.099999999999994</v>
      </c>
      <c r="BH5" s="65">
        <v>68.099999999999994</v>
      </c>
      <c r="BI5" s="65">
        <v>1011.5</v>
      </c>
      <c r="BJ5" s="65">
        <v>1012</v>
      </c>
      <c r="BK5" s="65">
        <v>0</v>
      </c>
      <c r="BL5" s="28">
        <v>1</v>
      </c>
      <c r="BM5" s="28">
        <v>2.6</v>
      </c>
      <c r="BN5" s="28">
        <v>2</v>
      </c>
      <c r="BO5" s="28" t="s">
        <v>16</v>
      </c>
      <c r="BP5" s="28">
        <v>8</v>
      </c>
      <c r="BQ5" s="28"/>
      <c r="BR5" s="36"/>
      <c r="BS5" s="29">
        <f t="shared" ref="BS5:BS68" si="2">CONVERT(BR5,"C","F")</f>
        <v>32</v>
      </c>
      <c r="BT5" s="146">
        <f>IF(G5="B-C",IF(AND(SUM(L5:O5)=0,P5=1,Q5=0),1,IF(L5="-","-",0)),IF(AND(SUM(L5:O5)=0,P5=0,Q5=1),1,IF(L5="-","-",0)))</f>
        <v>0</v>
      </c>
      <c r="BU5" s="145">
        <f>IF(AND(SUM(L5:O5)=0,P5=1,Q5=1),1,IF(L5="-","-",0))</f>
        <v>0</v>
      </c>
      <c r="BV5" s="146">
        <f>IF(G5="B-C",IF(AND(SUM(L5:O5)=0,P5=0,Q5=1),1,IF(L5="-","-",0)),IF(AND(SUM(L5:O5)=0,P5=1,Q5=0),1,IF(L5="-","-",0)))</f>
        <v>0</v>
      </c>
      <c r="BW5" s="146">
        <f>IF(AND(SUM(L5:O5)&gt;0,P5=0,Q5=0),1,IF(L5="-","-",0))</f>
        <v>0</v>
      </c>
    </row>
    <row r="6" spans="1:75" s="19" customFormat="1" x14ac:dyDescent="0.25">
      <c r="A6" s="40">
        <v>42475</v>
      </c>
      <c r="B6" s="41" t="str">
        <f t="shared" si="0"/>
        <v>16106</v>
      </c>
      <c r="C6" s="19" t="s">
        <v>26</v>
      </c>
      <c r="D6" s="19" t="s">
        <v>75</v>
      </c>
      <c r="E6" s="28">
        <v>1</v>
      </c>
      <c r="F6" s="28">
        <v>2</v>
      </c>
      <c r="G6" s="22" t="s">
        <v>24</v>
      </c>
      <c r="H6" s="20">
        <v>735</v>
      </c>
      <c r="I6" s="42">
        <f t="shared" si="1"/>
        <v>135</v>
      </c>
      <c r="J6" s="23" t="s">
        <v>16</v>
      </c>
      <c r="K6" s="20"/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/>
      <c r="S6" s="28"/>
      <c r="T6" s="28"/>
      <c r="U6" s="43"/>
      <c r="V6" s="28"/>
      <c r="W6" s="28"/>
      <c r="X6" s="28"/>
      <c r="Y6" s="43"/>
      <c r="Z6" s="28"/>
      <c r="AA6" s="28"/>
      <c r="AB6" s="28"/>
      <c r="AD6" s="24">
        <v>0</v>
      </c>
      <c r="AE6" s="42"/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/>
      <c r="AM6" s="46"/>
      <c r="AN6" s="46"/>
      <c r="AO6" s="46"/>
      <c r="AQ6" s="42"/>
      <c r="AT6" s="47"/>
      <c r="AU6" s="28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8"/>
      <c r="BG6" s="87">
        <v>67.099999999999994</v>
      </c>
      <c r="BH6" s="22">
        <v>68.099999999999994</v>
      </c>
      <c r="BI6" s="22">
        <v>1011.5</v>
      </c>
      <c r="BJ6" s="22">
        <v>1012</v>
      </c>
      <c r="BK6" s="22">
        <v>0</v>
      </c>
      <c r="BL6" s="28">
        <v>2</v>
      </c>
      <c r="BM6" s="28">
        <v>2.2000000000000002</v>
      </c>
      <c r="BN6" s="28">
        <v>2</v>
      </c>
      <c r="BO6" s="28" t="s">
        <v>16</v>
      </c>
      <c r="BP6" s="28">
        <v>8</v>
      </c>
      <c r="BQ6" s="28"/>
      <c r="BR6" s="36"/>
      <c r="BS6" s="29">
        <f t="shared" si="2"/>
        <v>32</v>
      </c>
      <c r="BT6" s="146">
        <f>IF(G6="B-C",IF(AND(SUM(L6:O6)=0,P6=1,Q6=0),1,IF(L6="-","-",0)),IF(AND(SUM(L6:O6)=0,P6=0,Q6=1),1,IF(L6="-","-",0)))</f>
        <v>0</v>
      </c>
      <c r="BU6" s="145">
        <f t="shared" ref="BU6:BU69" si="3">IF(AND(SUM(L6:O6)=0,P6=1,Q6=1),1,IF(L6="-","-",0))</f>
        <v>0</v>
      </c>
      <c r="BV6" s="146">
        <f t="shared" ref="BV6:BV69" si="4">IF(G6="B-C",IF(AND(SUM(L6:O6)=0,P6=0,Q6=1),1,IF(L6="-","-",0)),IF(AND(SUM(L6:O6)=0,P6=1,Q6=0),1,IF(L6="-","-",0)))</f>
        <v>0</v>
      </c>
      <c r="BW6" s="146">
        <f t="shared" ref="BW6:BW69" si="5">IF(AND(SUM(L6:O6)&gt;0,P6=0,Q6=0),1,IF(L6="-","-",0))</f>
        <v>0</v>
      </c>
    </row>
    <row r="7" spans="1:75" s="19" customFormat="1" x14ac:dyDescent="0.25">
      <c r="A7" s="40">
        <v>42475</v>
      </c>
      <c r="B7" s="41" t="str">
        <f t="shared" si="0"/>
        <v>16106</v>
      </c>
      <c r="C7" s="19" t="s">
        <v>26</v>
      </c>
      <c r="D7" s="19" t="s">
        <v>75</v>
      </c>
      <c r="E7" s="28">
        <v>1</v>
      </c>
      <c r="F7" s="28">
        <v>3</v>
      </c>
      <c r="G7" s="22" t="s">
        <v>24</v>
      </c>
      <c r="H7" s="20">
        <v>724</v>
      </c>
      <c r="I7" s="42">
        <f t="shared" si="1"/>
        <v>124</v>
      </c>
      <c r="J7" s="23" t="s">
        <v>16</v>
      </c>
      <c r="K7" s="20"/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/>
      <c r="S7" s="28"/>
      <c r="T7" s="28"/>
      <c r="U7" s="43"/>
      <c r="V7" s="28"/>
      <c r="W7" s="28"/>
      <c r="X7" s="28"/>
      <c r="Y7" s="43"/>
      <c r="Z7" s="28"/>
      <c r="AA7" s="28"/>
      <c r="AB7" s="28"/>
      <c r="AD7" s="24">
        <v>0</v>
      </c>
      <c r="AE7" s="42"/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/>
      <c r="AM7" s="46"/>
      <c r="AN7" s="46"/>
      <c r="AO7" s="46"/>
      <c r="AQ7" s="42"/>
      <c r="AT7" s="47"/>
      <c r="AU7" s="28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8"/>
      <c r="BG7" s="87">
        <v>67.099999999999994</v>
      </c>
      <c r="BH7" s="22">
        <v>68.099999999999994</v>
      </c>
      <c r="BI7" s="22">
        <v>1011.5</v>
      </c>
      <c r="BJ7" s="22">
        <v>1012</v>
      </c>
      <c r="BK7" s="22">
        <v>0</v>
      </c>
      <c r="BL7" s="28">
        <v>2</v>
      </c>
      <c r="BM7" s="28">
        <v>2.2999999999999998</v>
      </c>
      <c r="BN7" s="28">
        <v>2</v>
      </c>
      <c r="BO7" s="28" t="s">
        <v>16</v>
      </c>
      <c r="BP7" s="28">
        <v>8</v>
      </c>
      <c r="BQ7" s="28"/>
      <c r="BR7" s="36"/>
      <c r="BS7" s="29">
        <f t="shared" si="2"/>
        <v>32</v>
      </c>
      <c r="BT7" s="146">
        <f t="shared" ref="BT7:BT69" si="6">IF(G7="B-C",IF(AND(SUM(L7:O7)=0,P7=1,Q7=0),1,IF(L7="-","-",0)),IF(AND(SUM(L7:O7)=0,P7=0,Q7=1),1,IF(L7="-","-",0)))</f>
        <v>0</v>
      </c>
      <c r="BU7" s="145">
        <f t="shared" si="3"/>
        <v>0</v>
      </c>
      <c r="BV7" s="146">
        <f t="shared" si="4"/>
        <v>0</v>
      </c>
      <c r="BW7" s="146">
        <f t="shared" si="5"/>
        <v>0</v>
      </c>
    </row>
    <row r="8" spans="1:75" s="19" customFormat="1" x14ac:dyDescent="0.25">
      <c r="A8" s="40">
        <v>42475</v>
      </c>
      <c r="B8" s="41" t="str">
        <f t="shared" si="0"/>
        <v>16106</v>
      </c>
      <c r="C8" s="19" t="s">
        <v>26</v>
      </c>
      <c r="D8" s="19" t="s">
        <v>75</v>
      </c>
      <c r="E8" s="28">
        <v>1</v>
      </c>
      <c r="F8" s="28">
        <v>4</v>
      </c>
      <c r="G8" s="22" t="s">
        <v>24</v>
      </c>
      <c r="H8" s="20">
        <v>716</v>
      </c>
      <c r="I8" s="42">
        <f t="shared" si="1"/>
        <v>116</v>
      </c>
      <c r="J8" s="23" t="s">
        <v>16</v>
      </c>
      <c r="K8" s="20"/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/>
      <c r="S8" s="28"/>
      <c r="T8" s="28"/>
      <c r="U8" s="43"/>
      <c r="V8" s="28"/>
      <c r="W8" s="28"/>
      <c r="X8" s="28"/>
      <c r="Y8" s="43"/>
      <c r="Z8" s="28"/>
      <c r="AA8" s="28"/>
      <c r="AB8" s="28"/>
      <c r="AD8" s="24">
        <v>0</v>
      </c>
      <c r="AE8" s="42"/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/>
      <c r="AM8" s="46"/>
      <c r="AN8" s="46"/>
      <c r="AO8" s="46"/>
      <c r="AQ8" s="42"/>
      <c r="AT8" s="47"/>
      <c r="AU8" s="28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8"/>
      <c r="BG8" s="87">
        <v>67.099999999999994</v>
      </c>
      <c r="BH8" s="22">
        <v>68.099999999999994</v>
      </c>
      <c r="BI8" s="22">
        <v>1011.5</v>
      </c>
      <c r="BJ8" s="22">
        <v>1012</v>
      </c>
      <c r="BK8" s="22">
        <v>0</v>
      </c>
      <c r="BL8" s="28">
        <v>2</v>
      </c>
      <c r="BM8" s="28">
        <v>4.5999999999999996</v>
      </c>
      <c r="BN8" s="28">
        <v>2</v>
      </c>
      <c r="BO8" s="28" t="s">
        <v>16</v>
      </c>
      <c r="BP8" s="28">
        <v>8</v>
      </c>
      <c r="BQ8" s="28"/>
      <c r="BR8" s="36"/>
      <c r="BS8" s="29">
        <f t="shared" si="2"/>
        <v>32</v>
      </c>
      <c r="BT8" s="146">
        <f t="shared" si="6"/>
        <v>0</v>
      </c>
      <c r="BU8" s="145">
        <f t="shared" si="3"/>
        <v>0</v>
      </c>
      <c r="BV8" s="146">
        <f t="shared" si="4"/>
        <v>0</v>
      </c>
      <c r="BW8" s="146">
        <f t="shared" si="5"/>
        <v>0</v>
      </c>
    </row>
    <row r="9" spans="1:75" s="19" customFormat="1" x14ac:dyDescent="0.25">
      <c r="A9" s="40">
        <v>42475</v>
      </c>
      <c r="B9" s="41" t="str">
        <f t="shared" si="0"/>
        <v>16106</v>
      </c>
      <c r="C9" s="19" t="s">
        <v>26</v>
      </c>
      <c r="D9" s="19" t="s">
        <v>75</v>
      </c>
      <c r="E9" s="28">
        <v>1</v>
      </c>
      <c r="F9" s="28">
        <v>5</v>
      </c>
      <c r="G9" s="22" t="s">
        <v>24</v>
      </c>
      <c r="H9" s="20">
        <v>708</v>
      </c>
      <c r="I9" s="42">
        <f t="shared" si="1"/>
        <v>108</v>
      </c>
      <c r="J9" s="23" t="s">
        <v>16</v>
      </c>
      <c r="K9" s="20"/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/>
      <c r="S9" s="28"/>
      <c r="T9" s="28"/>
      <c r="U9" s="43"/>
      <c r="V9" s="28"/>
      <c r="W9" s="28"/>
      <c r="X9" s="28"/>
      <c r="Y9" s="43"/>
      <c r="Z9" s="28"/>
      <c r="AA9" s="28"/>
      <c r="AB9" s="28"/>
      <c r="AD9" s="24">
        <v>0</v>
      </c>
      <c r="AE9" s="42"/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/>
      <c r="AM9" s="46"/>
      <c r="AN9" s="46"/>
      <c r="AO9" s="46"/>
      <c r="AQ9" s="42"/>
      <c r="AT9" s="47"/>
      <c r="AU9" s="28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8"/>
      <c r="BG9" s="87">
        <v>67.099999999999994</v>
      </c>
      <c r="BH9" s="22">
        <v>68.099999999999994</v>
      </c>
      <c r="BI9" s="22">
        <v>1011.5</v>
      </c>
      <c r="BJ9" s="22">
        <v>1012</v>
      </c>
      <c r="BK9" s="22">
        <v>0</v>
      </c>
      <c r="BL9" s="28">
        <v>2</v>
      </c>
      <c r="BM9" s="28">
        <v>3.4</v>
      </c>
      <c r="BN9" s="28">
        <v>2</v>
      </c>
      <c r="BO9" s="28" t="s">
        <v>16</v>
      </c>
      <c r="BP9" s="28">
        <v>8</v>
      </c>
      <c r="BQ9" s="28"/>
      <c r="BR9" s="36"/>
      <c r="BS9" s="29">
        <f t="shared" si="2"/>
        <v>32</v>
      </c>
      <c r="BT9" s="146">
        <f t="shared" si="6"/>
        <v>0</v>
      </c>
      <c r="BU9" s="145">
        <f t="shared" si="3"/>
        <v>0</v>
      </c>
      <c r="BV9" s="146">
        <f t="shared" si="4"/>
        <v>0</v>
      </c>
      <c r="BW9" s="146">
        <f t="shared" si="5"/>
        <v>0</v>
      </c>
    </row>
    <row r="10" spans="1:75" s="19" customFormat="1" x14ac:dyDescent="0.25">
      <c r="A10" s="40">
        <v>42475</v>
      </c>
      <c r="B10" s="41" t="str">
        <f t="shared" si="0"/>
        <v>16106</v>
      </c>
      <c r="C10" s="19" t="s">
        <v>26</v>
      </c>
      <c r="D10" s="19" t="s">
        <v>75</v>
      </c>
      <c r="E10" s="28">
        <v>1</v>
      </c>
      <c r="F10" s="28">
        <v>6</v>
      </c>
      <c r="G10" s="22" t="s">
        <v>24</v>
      </c>
      <c r="H10" s="20">
        <v>658</v>
      </c>
      <c r="I10" s="42">
        <f t="shared" si="1"/>
        <v>58</v>
      </c>
      <c r="J10" s="23" t="s">
        <v>16</v>
      </c>
      <c r="K10" s="20"/>
      <c r="L10" s="28">
        <v>0</v>
      </c>
      <c r="M10" s="28">
        <v>0</v>
      </c>
      <c r="N10" s="28">
        <v>0</v>
      </c>
      <c r="O10" s="28">
        <v>1</v>
      </c>
      <c r="P10" s="28">
        <v>1</v>
      </c>
      <c r="Q10" s="28">
        <v>1</v>
      </c>
      <c r="R10" s="28"/>
      <c r="S10" s="28">
        <v>1</v>
      </c>
      <c r="T10" s="28"/>
      <c r="U10" s="43"/>
      <c r="V10" s="28" t="s">
        <v>29</v>
      </c>
      <c r="W10" s="28" t="s">
        <v>42</v>
      </c>
      <c r="X10" s="28">
        <v>180</v>
      </c>
      <c r="Y10" s="43"/>
      <c r="Z10" s="28"/>
      <c r="AA10" s="28"/>
      <c r="AB10" s="28"/>
      <c r="AD10" s="24">
        <v>1</v>
      </c>
      <c r="AE10" s="42"/>
      <c r="AF10" s="28">
        <v>0</v>
      </c>
      <c r="AG10" s="28">
        <v>0</v>
      </c>
      <c r="AH10" s="28">
        <v>0</v>
      </c>
      <c r="AI10" s="28">
        <v>0</v>
      </c>
      <c r="AJ10" s="28">
        <v>1</v>
      </c>
      <c r="AK10" s="28">
        <v>1</v>
      </c>
      <c r="AL10" s="28"/>
      <c r="AM10" s="46"/>
      <c r="AN10" s="46"/>
      <c r="AO10" s="46"/>
      <c r="AP10" s="19" t="s">
        <v>29</v>
      </c>
      <c r="AQ10" s="42" t="s">
        <v>29</v>
      </c>
      <c r="AR10" s="19">
        <v>120</v>
      </c>
      <c r="AT10" s="47"/>
      <c r="AU10" s="28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8">
        <v>1</v>
      </c>
      <c r="BG10" s="87">
        <v>67.099999999999994</v>
      </c>
      <c r="BH10" s="22">
        <v>68.099999999999994</v>
      </c>
      <c r="BI10" s="22">
        <v>1011.5</v>
      </c>
      <c r="BJ10" s="22">
        <v>1012</v>
      </c>
      <c r="BK10" s="22">
        <v>0</v>
      </c>
      <c r="BL10" s="28">
        <v>2</v>
      </c>
      <c r="BM10" s="28">
        <v>3.9</v>
      </c>
      <c r="BN10" s="28">
        <v>2</v>
      </c>
      <c r="BO10" s="28" t="s">
        <v>16</v>
      </c>
      <c r="BP10" s="28">
        <v>8</v>
      </c>
      <c r="BQ10" s="28"/>
      <c r="BR10" s="36"/>
      <c r="BS10" s="29">
        <f t="shared" si="2"/>
        <v>32</v>
      </c>
      <c r="BT10" s="146">
        <f t="shared" si="6"/>
        <v>0</v>
      </c>
      <c r="BU10" s="145">
        <f t="shared" si="3"/>
        <v>0</v>
      </c>
      <c r="BV10" s="146">
        <f t="shared" si="4"/>
        <v>0</v>
      </c>
      <c r="BW10" s="146">
        <f t="shared" si="5"/>
        <v>0</v>
      </c>
    </row>
    <row r="11" spans="1:75" s="69" customFormat="1" x14ac:dyDescent="0.25">
      <c r="A11" s="67">
        <v>42475</v>
      </c>
      <c r="B11" s="68" t="str">
        <f t="shared" si="0"/>
        <v>16106</v>
      </c>
      <c r="C11" s="69" t="s">
        <v>26</v>
      </c>
      <c r="D11" s="69" t="s">
        <v>75</v>
      </c>
      <c r="E11" s="71">
        <v>1</v>
      </c>
      <c r="F11" s="71">
        <v>7</v>
      </c>
      <c r="G11" s="71" t="s">
        <v>24</v>
      </c>
      <c r="H11" s="21">
        <v>647</v>
      </c>
      <c r="I11" s="21">
        <f t="shared" si="1"/>
        <v>47</v>
      </c>
      <c r="J11" s="76" t="s">
        <v>16</v>
      </c>
      <c r="K11" s="84"/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/>
      <c r="S11" s="71"/>
      <c r="T11" s="71"/>
      <c r="U11" s="73"/>
      <c r="V11" s="71"/>
      <c r="W11" s="71"/>
      <c r="X11" s="71"/>
      <c r="Y11" s="73"/>
      <c r="Z11" s="71"/>
      <c r="AA11" s="71"/>
      <c r="AB11" s="71"/>
      <c r="AD11" s="72">
        <v>0</v>
      </c>
      <c r="AE11" s="21"/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/>
      <c r="AQ11" s="21"/>
      <c r="AT11" s="77"/>
      <c r="AU11" s="71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8"/>
      <c r="BG11" s="84">
        <v>67.099999999999994</v>
      </c>
      <c r="BH11" s="71">
        <v>68.099999999999994</v>
      </c>
      <c r="BI11" s="71">
        <v>1011.5</v>
      </c>
      <c r="BJ11" s="71">
        <v>1012</v>
      </c>
      <c r="BK11" s="71">
        <v>0</v>
      </c>
      <c r="BL11" s="71">
        <v>2</v>
      </c>
      <c r="BM11" s="71">
        <v>4.5999999999999996</v>
      </c>
      <c r="BN11" s="71">
        <v>2</v>
      </c>
      <c r="BO11" s="71" t="s">
        <v>16</v>
      </c>
      <c r="BP11" s="71">
        <v>8</v>
      </c>
      <c r="BQ11" s="71"/>
      <c r="BR11" s="79"/>
      <c r="BS11" s="80">
        <f t="shared" si="2"/>
        <v>32</v>
      </c>
      <c r="BT11" s="146">
        <f t="shared" si="6"/>
        <v>0</v>
      </c>
      <c r="BU11" s="145">
        <f t="shared" si="3"/>
        <v>0</v>
      </c>
      <c r="BV11" s="146">
        <f t="shared" si="4"/>
        <v>0</v>
      </c>
      <c r="BW11" s="146">
        <f t="shared" si="5"/>
        <v>0</v>
      </c>
    </row>
    <row r="12" spans="1:75" s="19" customFormat="1" x14ac:dyDescent="0.25">
      <c r="A12" s="40">
        <v>42475</v>
      </c>
      <c r="B12" s="41" t="str">
        <f t="shared" si="0"/>
        <v>16106</v>
      </c>
      <c r="C12" s="19" t="s">
        <v>26</v>
      </c>
      <c r="D12" s="46" t="s">
        <v>84</v>
      </c>
      <c r="E12" s="28">
        <v>2</v>
      </c>
      <c r="F12" s="28">
        <v>1</v>
      </c>
      <c r="G12" s="28" t="s">
        <v>24</v>
      </c>
      <c r="H12" s="42">
        <v>638</v>
      </c>
      <c r="I12" s="42">
        <f t="shared" si="1"/>
        <v>38</v>
      </c>
      <c r="J12" s="23" t="s">
        <v>54</v>
      </c>
      <c r="K12" s="20"/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/>
      <c r="S12" s="28"/>
      <c r="T12" s="28"/>
      <c r="U12" s="43"/>
      <c r="V12" s="28"/>
      <c r="W12" s="28"/>
      <c r="X12" s="28"/>
      <c r="Y12" s="43"/>
      <c r="Z12" s="28"/>
      <c r="AA12" s="28"/>
      <c r="AB12" s="28"/>
      <c r="AD12" s="24">
        <v>0</v>
      </c>
      <c r="AE12" s="42"/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/>
      <c r="AM12" s="22"/>
      <c r="AN12" s="22"/>
      <c r="AO12" s="22"/>
      <c r="AQ12" s="42"/>
      <c r="AT12" s="47"/>
      <c r="AU12" s="28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8"/>
      <c r="BG12" s="42">
        <v>65.400000000000006</v>
      </c>
      <c r="BH12" s="28">
        <v>69.7</v>
      </c>
      <c r="BI12" s="28">
        <v>1011.5</v>
      </c>
      <c r="BJ12" s="28">
        <v>1012</v>
      </c>
      <c r="BK12" s="28">
        <v>0</v>
      </c>
      <c r="BL12" s="28">
        <v>2</v>
      </c>
      <c r="BM12" s="28">
        <v>3.4</v>
      </c>
      <c r="BN12" s="28">
        <v>2</v>
      </c>
      <c r="BO12" s="28" t="s">
        <v>16</v>
      </c>
      <c r="BP12" s="28">
        <v>8</v>
      </c>
      <c r="BQ12" s="29"/>
      <c r="BR12" s="36"/>
      <c r="BS12" s="29">
        <f t="shared" si="2"/>
        <v>32</v>
      </c>
      <c r="BT12" s="146">
        <f t="shared" si="6"/>
        <v>0</v>
      </c>
      <c r="BU12" s="145">
        <f t="shared" si="3"/>
        <v>0</v>
      </c>
      <c r="BV12" s="146">
        <f t="shared" si="4"/>
        <v>0</v>
      </c>
      <c r="BW12" s="146">
        <f t="shared" si="5"/>
        <v>0</v>
      </c>
    </row>
    <row r="13" spans="1:75" s="19" customFormat="1" x14ac:dyDescent="0.25">
      <c r="A13" s="40">
        <v>42475</v>
      </c>
      <c r="B13" s="41" t="str">
        <f t="shared" si="0"/>
        <v>16106</v>
      </c>
      <c r="C13" s="19" t="s">
        <v>26</v>
      </c>
      <c r="D13" s="46" t="s">
        <v>84</v>
      </c>
      <c r="E13" s="28">
        <v>2</v>
      </c>
      <c r="F13" s="28">
        <v>2</v>
      </c>
      <c r="G13" s="22" t="s">
        <v>24</v>
      </c>
      <c r="H13" s="42">
        <v>653</v>
      </c>
      <c r="I13" s="42">
        <f t="shared" si="1"/>
        <v>53</v>
      </c>
      <c r="J13" s="23" t="s">
        <v>54</v>
      </c>
      <c r="K13" s="20"/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/>
      <c r="S13" s="28"/>
      <c r="T13" s="28"/>
      <c r="U13" s="43"/>
      <c r="V13" s="28"/>
      <c r="W13" s="28"/>
      <c r="X13" s="28"/>
      <c r="Y13" s="43"/>
      <c r="Z13" s="28"/>
      <c r="AA13" s="28"/>
      <c r="AB13" s="28"/>
      <c r="AD13" s="24">
        <v>0</v>
      </c>
      <c r="AE13" s="42"/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/>
      <c r="AM13" s="22"/>
      <c r="AN13" s="22"/>
      <c r="AO13" s="22"/>
      <c r="AQ13" s="42"/>
      <c r="AT13" s="47"/>
      <c r="AU13" s="28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8"/>
      <c r="BG13" s="87">
        <v>65.400000000000006</v>
      </c>
      <c r="BH13" s="22">
        <v>69.7</v>
      </c>
      <c r="BI13" s="22">
        <v>1011.5</v>
      </c>
      <c r="BJ13" s="22">
        <v>1012</v>
      </c>
      <c r="BK13" s="22">
        <v>0</v>
      </c>
      <c r="BL13" s="22">
        <v>2</v>
      </c>
      <c r="BM13" s="28">
        <v>2</v>
      </c>
      <c r="BN13" s="28">
        <v>2</v>
      </c>
      <c r="BO13" s="28" t="s">
        <v>16</v>
      </c>
      <c r="BP13" s="28">
        <v>8</v>
      </c>
      <c r="BQ13" s="29"/>
      <c r="BR13" s="36"/>
      <c r="BS13" s="29">
        <f t="shared" si="2"/>
        <v>32</v>
      </c>
      <c r="BT13" s="146">
        <f t="shared" si="6"/>
        <v>0</v>
      </c>
      <c r="BU13" s="145">
        <f t="shared" si="3"/>
        <v>0</v>
      </c>
      <c r="BV13" s="146">
        <f t="shared" si="4"/>
        <v>0</v>
      </c>
      <c r="BW13" s="146">
        <f t="shared" si="5"/>
        <v>0</v>
      </c>
    </row>
    <row r="14" spans="1:75" s="19" customFormat="1" x14ac:dyDescent="0.25">
      <c r="A14" s="40">
        <v>42475</v>
      </c>
      <c r="B14" s="41" t="str">
        <f t="shared" si="0"/>
        <v>16106</v>
      </c>
      <c r="C14" s="19" t="s">
        <v>26</v>
      </c>
      <c r="D14" s="46" t="s">
        <v>84</v>
      </c>
      <c r="E14" s="28">
        <v>2</v>
      </c>
      <c r="F14" s="28">
        <v>3</v>
      </c>
      <c r="G14" s="22" t="s">
        <v>24</v>
      </c>
      <c r="H14" s="42">
        <v>706</v>
      </c>
      <c r="I14" s="42">
        <f t="shared" si="1"/>
        <v>106</v>
      </c>
      <c r="J14" s="23" t="s">
        <v>54</v>
      </c>
      <c r="K14" s="20"/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/>
      <c r="S14" s="28"/>
      <c r="T14" s="28"/>
      <c r="U14" s="43"/>
      <c r="V14" s="28"/>
      <c r="W14" s="28"/>
      <c r="X14" s="28"/>
      <c r="Y14" s="43"/>
      <c r="Z14" s="28"/>
      <c r="AA14" s="28"/>
      <c r="AB14" s="28"/>
      <c r="AD14" s="24">
        <v>0</v>
      </c>
      <c r="AE14" s="42"/>
      <c r="AF14" s="28">
        <v>0</v>
      </c>
      <c r="AG14" s="28">
        <v>0</v>
      </c>
      <c r="AH14" s="28">
        <v>0</v>
      </c>
      <c r="AI14" s="28">
        <v>1</v>
      </c>
      <c r="AJ14" s="28">
        <v>0</v>
      </c>
      <c r="AK14" s="28">
        <v>0</v>
      </c>
      <c r="AL14" s="28" t="s">
        <v>49</v>
      </c>
      <c r="AM14" s="22" t="s">
        <v>49</v>
      </c>
      <c r="AN14" s="22" t="s">
        <v>49</v>
      </c>
      <c r="AO14" s="22"/>
      <c r="AP14" s="22" t="s">
        <v>85</v>
      </c>
      <c r="AQ14" s="42" t="s">
        <v>82</v>
      </c>
      <c r="AR14" s="19">
        <v>45</v>
      </c>
      <c r="AT14" s="47"/>
      <c r="AU14" s="28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8">
        <v>1</v>
      </c>
      <c r="BG14" s="87">
        <v>65.400000000000006</v>
      </c>
      <c r="BH14" s="22">
        <v>69.7</v>
      </c>
      <c r="BI14" s="22">
        <v>1011.5</v>
      </c>
      <c r="BJ14" s="22">
        <v>1012</v>
      </c>
      <c r="BK14" s="22">
        <v>0</v>
      </c>
      <c r="BL14" s="22">
        <v>2</v>
      </c>
      <c r="BM14" s="28">
        <v>0.9</v>
      </c>
      <c r="BN14" s="28">
        <v>2</v>
      </c>
      <c r="BO14" s="28" t="s">
        <v>16</v>
      </c>
      <c r="BP14" s="28">
        <v>8</v>
      </c>
      <c r="BQ14" s="29"/>
      <c r="BR14" s="36"/>
      <c r="BS14" s="29">
        <f t="shared" si="2"/>
        <v>32</v>
      </c>
      <c r="BT14" s="146">
        <f t="shared" si="6"/>
        <v>0</v>
      </c>
      <c r="BU14" s="145">
        <f t="shared" si="3"/>
        <v>0</v>
      </c>
      <c r="BV14" s="146">
        <f t="shared" si="4"/>
        <v>0</v>
      </c>
      <c r="BW14" s="146">
        <f t="shared" si="5"/>
        <v>0</v>
      </c>
    </row>
    <row r="15" spans="1:75" s="19" customFormat="1" x14ac:dyDescent="0.25">
      <c r="A15" s="40">
        <v>42475</v>
      </c>
      <c r="B15" s="41" t="str">
        <f t="shared" si="0"/>
        <v>16106</v>
      </c>
      <c r="C15" s="19" t="s">
        <v>26</v>
      </c>
      <c r="D15" s="46" t="s">
        <v>84</v>
      </c>
      <c r="E15" s="28">
        <v>2</v>
      </c>
      <c r="F15" s="28">
        <v>4</v>
      </c>
      <c r="G15" s="22" t="s">
        <v>24</v>
      </c>
      <c r="H15" s="42">
        <v>726</v>
      </c>
      <c r="I15" s="42">
        <f t="shared" si="1"/>
        <v>126</v>
      </c>
      <c r="J15" s="23" t="s">
        <v>54</v>
      </c>
      <c r="K15" s="20"/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/>
      <c r="S15" s="28"/>
      <c r="T15" s="28"/>
      <c r="U15" s="43"/>
      <c r="V15" s="28"/>
      <c r="W15" s="28"/>
      <c r="X15" s="28"/>
      <c r="Y15" s="43"/>
      <c r="Z15" s="28"/>
      <c r="AA15" s="28"/>
      <c r="AB15" s="28"/>
      <c r="AD15" s="24">
        <v>0</v>
      </c>
      <c r="AE15" s="42"/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/>
      <c r="AM15" s="22"/>
      <c r="AN15" s="22"/>
      <c r="AO15" s="22"/>
      <c r="AQ15" s="42"/>
      <c r="AT15" s="47"/>
      <c r="AU15" s="28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8"/>
      <c r="BG15" s="87">
        <v>65.400000000000006</v>
      </c>
      <c r="BH15" s="22">
        <v>69.7</v>
      </c>
      <c r="BI15" s="22">
        <v>1011.5</v>
      </c>
      <c r="BJ15" s="22">
        <v>1012</v>
      </c>
      <c r="BK15" s="22">
        <v>0</v>
      </c>
      <c r="BL15" s="22">
        <v>2</v>
      </c>
      <c r="BM15" s="28">
        <v>4.3</v>
      </c>
      <c r="BN15" s="28">
        <v>2</v>
      </c>
      <c r="BO15" s="28" t="s">
        <v>16</v>
      </c>
      <c r="BP15" s="28">
        <v>8</v>
      </c>
      <c r="BQ15" s="29"/>
      <c r="BR15" s="36"/>
      <c r="BS15" s="29">
        <f t="shared" si="2"/>
        <v>32</v>
      </c>
      <c r="BT15" s="146">
        <f t="shared" si="6"/>
        <v>0</v>
      </c>
      <c r="BU15" s="145">
        <f t="shared" si="3"/>
        <v>0</v>
      </c>
      <c r="BV15" s="146">
        <f t="shared" si="4"/>
        <v>0</v>
      </c>
      <c r="BW15" s="146">
        <f t="shared" si="5"/>
        <v>0</v>
      </c>
    </row>
    <row r="16" spans="1:75" s="19" customFormat="1" x14ac:dyDescent="0.25">
      <c r="A16" s="40">
        <v>42475</v>
      </c>
      <c r="B16" s="41" t="str">
        <f t="shared" si="0"/>
        <v>16106</v>
      </c>
      <c r="C16" s="19" t="s">
        <v>26</v>
      </c>
      <c r="D16" s="46" t="s">
        <v>84</v>
      </c>
      <c r="E16" s="28">
        <v>2</v>
      </c>
      <c r="F16" s="28">
        <v>5</v>
      </c>
      <c r="G16" s="22" t="s">
        <v>24</v>
      </c>
      <c r="H16" s="42">
        <v>740</v>
      </c>
      <c r="I16" s="42">
        <f t="shared" si="1"/>
        <v>140</v>
      </c>
      <c r="J16" s="23" t="s">
        <v>54</v>
      </c>
      <c r="K16" s="20"/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/>
      <c r="S16" s="28"/>
      <c r="T16" s="28"/>
      <c r="U16" s="43"/>
      <c r="V16" s="28"/>
      <c r="W16" s="28"/>
      <c r="X16" s="28"/>
      <c r="Y16" s="43"/>
      <c r="Z16" s="28"/>
      <c r="AA16" s="28"/>
      <c r="AB16" s="28"/>
      <c r="AD16" s="24">
        <v>0</v>
      </c>
      <c r="AE16" s="42"/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/>
      <c r="AM16" s="22"/>
      <c r="AN16" s="22"/>
      <c r="AO16" s="22"/>
      <c r="AQ16" s="42"/>
      <c r="AT16" s="47"/>
      <c r="AU16" s="28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8"/>
      <c r="BG16" s="87">
        <v>65.400000000000006</v>
      </c>
      <c r="BH16" s="22">
        <v>69.7</v>
      </c>
      <c r="BI16" s="22">
        <v>1011.5</v>
      </c>
      <c r="BJ16" s="22">
        <v>1012</v>
      </c>
      <c r="BK16" s="22">
        <v>0</v>
      </c>
      <c r="BL16" s="22">
        <v>2</v>
      </c>
      <c r="BM16" s="28">
        <v>1</v>
      </c>
      <c r="BN16" s="28">
        <v>2</v>
      </c>
      <c r="BO16" s="28" t="s">
        <v>16</v>
      </c>
      <c r="BP16" s="28">
        <v>8</v>
      </c>
      <c r="BQ16" s="29"/>
      <c r="BR16" s="36"/>
      <c r="BS16" s="29">
        <f t="shared" si="2"/>
        <v>32</v>
      </c>
      <c r="BT16" s="146">
        <f t="shared" si="6"/>
        <v>0</v>
      </c>
      <c r="BU16" s="145">
        <f t="shared" si="3"/>
        <v>0</v>
      </c>
      <c r="BV16" s="146">
        <f t="shared" si="4"/>
        <v>0</v>
      </c>
      <c r="BW16" s="146">
        <f t="shared" si="5"/>
        <v>0</v>
      </c>
    </row>
    <row r="17" spans="1:75" s="19" customFormat="1" x14ac:dyDescent="0.25">
      <c r="A17" s="40">
        <v>42475</v>
      </c>
      <c r="B17" s="41" t="str">
        <f t="shared" si="0"/>
        <v>16106</v>
      </c>
      <c r="C17" s="19" t="s">
        <v>26</v>
      </c>
      <c r="D17" s="46" t="s">
        <v>84</v>
      </c>
      <c r="E17" s="28">
        <v>2</v>
      </c>
      <c r="F17" s="28">
        <v>6</v>
      </c>
      <c r="G17" s="28" t="s">
        <v>24</v>
      </c>
      <c r="H17" s="42">
        <v>755</v>
      </c>
      <c r="I17" s="42">
        <f t="shared" si="1"/>
        <v>155</v>
      </c>
      <c r="J17" s="23" t="s">
        <v>54</v>
      </c>
      <c r="K17" s="20"/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/>
      <c r="S17" s="28"/>
      <c r="T17" s="28"/>
      <c r="U17" s="43"/>
      <c r="V17" s="28"/>
      <c r="W17" s="28"/>
      <c r="X17" s="28"/>
      <c r="Y17" s="43"/>
      <c r="Z17" s="28"/>
      <c r="AA17" s="28"/>
      <c r="AB17" s="28"/>
      <c r="AD17" s="24">
        <v>0</v>
      </c>
      <c r="AE17" s="42"/>
      <c r="AF17" s="28">
        <v>0</v>
      </c>
      <c r="AG17" s="28">
        <v>0</v>
      </c>
      <c r="AH17" s="28">
        <v>0</v>
      </c>
      <c r="AI17" s="28">
        <v>1</v>
      </c>
      <c r="AJ17" s="28">
        <v>0</v>
      </c>
      <c r="AK17" s="28">
        <v>0</v>
      </c>
      <c r="AL17" s="28" t="s">
        <v>49</v>
      </c>
      <c r="AM17" s="22" t="s">
        <v>49</v>
      </c>
      <c r="AN17" s="22" t="s">
        <v>49</v>
      </c>
      <c r="AO17" s="22"/>
      <c r="AP17" s="22" t="s">
        <v>19</v>
      </c>
      <c r="AQ17" s="42" t="s">
        <v>23</v>
      </c>
      <c r="AR17" s="19">
        <v>100</v>
      </c>
      <c r="AT17" s="47"/>
      <c r="AU17" s="28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8">
        <v>1</v>
      </c>
      <c r="BG17" s="87">
        <v>65.400000000000006</v>
      </c>
      <c r="BH17" s="22">
        <v>69.7</v>
      </c>
      <c r="BI17" s="22">
        <v>1011.5</v>
      </c>
      <c r="BJ17" s="22">
        <v>1012</v>
      </c>
      <c r="BK17" s="22">
        <v>0</v>
      </c>
      <c r="BL17" s="22">
        <v>2</v>
      </c>
      <c r="BM17" s="28">
        <v>4.0999999999999996</v>
      </c>
      <c r="BN17" s="28">
        <v>2</v>
      </c>
      <c r="BO17" s="28" t="s">
        <v>16</v>
      </c>
      <c r="BP17" s="28">
        <v>8</v>
      </c>
      <c r="BQ17" s="29"/>
      <c r="BR17" s="36"/>
      <c r="BS17" s="29">
        <f t="shared" si="2"/>
        <v>32</v>
      </c>
      <c r="BT17" s="146">
        <f t="shared" si="6"/>
        <v>0</v>
      </c>
      <c r="BU17" s="145">
        <f t="shared" si="3"/>
        <v>0</v>
      </c>
      <c r="BV17" s="146">
        <f t="shared" si="4"/>
        <v>0</v>
      </c>
      <c r="BW17" s="146">
        <f t="shared" si="5"/>
        <v>0</v>
      </c>
    </row>
    <row r="18" spans="1:75" s="19" customFormat="1" x14ac:dyDescent="0.25">
      <c r="A18" s="40">
        <v>42475</v>
      </c>
      <c r="B18" s="41" t="str">
        <f t="shared" si="0"/>
        <v>16106</v>
      </c>
      <c r="C18" s="19" t="s">
        <v>26</v>
      </c>
      <c r="D18" s="46" t="s">
        <v>84</v>
      </c>
      <c r="E18" s="28">
        <v>2</v>
      </c>
      <c r="F18" s="28">
        <v>7</v>
      </c>
      <c r="G18" s="22" t="s">
        <v>24</v>
      </c>
      <c r="H18" s="42">
        <v>810</v>
      </c>
      <c r="I18" s="42">
        <f t="shared" si="1"/>
        <v>210</v>
      </c>
      <c r="J18" s="23" t="s">
        <v>54</v>
      </c>
      <c r="K18" s="20"/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/>
      <c r="S18" s="28"/>
      <c r="T18" s="28"/>
      <c r="U18" s="43"/>
      <c r="V18" s="28"/>
      <c r="W18" s="28"/>
      <c r="X18" s="28"/>
      <c r="Y18" s="43"/>
      <c r="Z18" s="28"/>
      <c r="AA18" s="28"/>
      <c r="AB18" s="28"/>
      <c r="AD18" s="24">
        <v>0</v>
      </c>
      <c r="AE18" s="42"/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/>
      <c r="AM18" s="22"/>
      <c r="AN18" s="22"/>
      <c r="AO18" s="22"/>
      <c r="AQ18" s="42"/>
      <c r="AT18" s="47"/>
      <c r="AU18" s="28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8"/>
      <c r="BG18" s="87">
        <v>65.400000000000006</v>
      </c>
      <c r="BH18" s="22">
        <v>69.7</v>
      </c>
      <c r="BI18" s="22">
        <v>1011.5</v>
      </c>
      <c r="BJ18" s="22">
        <v>1012</v>
      </c>
      <c r="BK18" s="22">
        <v>0</v>
      </c>
      <c r="BL18" s="22">
        <v>2</v>
      </c>
      <c r="BM18" s="28">
        <v>2</v>
      </c>
      <c r="BN18" s="28">
        <v>2</v>
      </c>
      <c r="BO18" s="28" t="s">
        <v>16</v>
      </c>
      <c r="BP18" s="28">
        <v>8</v>
      </c>
      <c r="BQ18" s="29"/>
      <c r="BR18" s="36"/>
      <c r="BS18" s="29">
        <f t="shared" si="2"/>
        <v>32</v>
      </c>
      <c r="BT18" s="146">
        <f t="shared" si="6"/>
        <v>0</v>
      </c>
      <c r="BU18" s="145">
        <f t="shared" si="3"/>
        <v>0</v>
      </c>
      <c r="BV18" s="146">
        <f t="shared" si="4"/>
        <v>0</v>
      </c>
      <c r="BW18" s="146">
        <f t="shared" si="5"/>
        <v>0</v>
      </c>
    </row>
    <row r="19" spans="1:75" s="19" customFormat="1" x14ac:dyDescent="0.25">
      <c r="A19" s="40">
        <v>42475</v>
      </c>
      <c r="B19" s="41" t="str">
        <f t="shared" si="0"/>
        <v>16106</v>
      </c>
      <c r="C19" s="19" t="s">
        <v>26</v>
      </c>
      <c r="D19" s="46" t="s">
        <v>84</v>
      </c>
      <c r="E19" s="28">
        <v>2</v>
      </c>
      <c r="F19" s="28">
        <v>8</v>
      </c>
      <c r="G19" s="22" t="s">
        <v>24</v>
      </c>
      <c r="H19" s="42">
        <v>822</v>
      </c>
      <c r="I19" s="42">
        <f t="shared" si="1"/>
        <v>222</v>
      </c>
      <c r="J19" s="23" t="s">
        <v>54</v>
      </c>
      <c r="K19" s="20"/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/>
      <c r="S19" s="28"/>
      <c r="T19" s="28"/>
      <c r="U19" s="43"/>
      <c r="V19" s="28"/>
      <c r="W19" s="28"/>
      <c r="X19" s="28"/>
      <c r="Y19" s="43"/>
      <c r="Z19" s="28"/>
      <c r="AA19" s="28"/>
      <c r="AB19" s="28"/>
      <c r="AD19" s="24">
        <v>0</v>
      </c>
      <c r="AE19" s="42"/>
      <c r="AF19" s="28">
        <v>0</v>
      </c>
      <c r="AG19" s="28">
        <v>0</v>
      </c>
      <c r="AH19" s="28">
        <v>0</v>
      </c>
      <c r="AI19" s="28">
        <v>1</v>
      </c>
      <c r="AJ19" s="28">
        <v>0</v>
      </c>
      <c r="AK19" s="28">
        <v>0</v>
      </c>
      <c r="AL19" s="28" t="s">
        <v>49</v>
      </c>
      <c r="AM19" s="22" t="s">
        <v>49</v>
      </c>
      <c r="AN19" s="22" t="s">
        <v>49</v>
      </c>
      <c r="AO19" s="22"/>
      <c r="AP19" s="22" t="s">
        <v>19</v>
      </c>
      <c r="AQ19" s="42" t="s">
        <v>23</v>
      </c>
      <c r="AR19" s="19">
        <v>240</v>
      </c>
      <c r="AT19" s="47"/>
      <c r="AU19" s="28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8">
        <v>1</v>
      </c>
      <c r="BG19" s="87">
        <v>65.400000000000006</v>
      </c>
      <c r="BH19" s="22">
        <v>69.7</v>
      </c>
      <c r="BI19" s="22">
        <v>1011.5</v>
      </c>
      <c r="BJ19" s="22">
        <v>1012</v>
      </c>
      <c r="BK19" s="22">
        <v>0</v>
      </c>
      <c r="BL19" s="22">
        <v>2</v>
      </c>
      <c r="BM19" s="28">
        <v>4.2</v>
      </c>
      <c r="BN19" s="28">
        <v>2</v>
      </c>
      <c r="BO19" s="28" t="s">
        <v>16</v>
      </c>
      <c r="BP19" s="28">
        <v>8</v>
      </c>
      <c r="BQ19" s="29"/>
      <c r="BR19" s="36"/>
      <c r="BS19" s="29">
        <f t="shared" si="2"/>
        <v>32</v>
      </c>
      <c r="BT19" s="146">
        <f t="shared" si="6"/>
        <v>0</v>
      </c>
      <c r="BU19" s="145">
        <f t="shared" si="3"/>
        <v>0</v>
      </c>
      <c r="BV19" s="146">
        <f t="shared" si="4"/>
        <v>0</v>
      </c>
      <c r="BW19" s="146">
        <f t="shared" si="5"/>
        <v>0</v>
      </c>
    </row>
    <row r="20" spans="1:75" s="69" customFormat="1" x14ac:dyDescent="0.25">
      <c r="A20" s="67">
        <v>42475</v>
      </c>
      <c r="B20" s="68" t="str">
        <f t="shared" si="0"/>
        <v>16106</v>
      </c>
      <c r="C20" s="69" t="s">
        <v>26</v>
      </c>
      <c r="D20" s="69" t="s">
        <v>84</v>
      </c>
      <c r="E20" s="71">
        <v>2</v>
      </c>
      <c r="F20" s="71">
        <v>9</v>
      </c>
      <c r="G20" s="71" t="s">
        <v>24</v>
      </c>
      <c r="H20" s="21">
        <v>833</v>
      </c>
      <c r="I20" s="21">
        <f t="shared" si="1"/>
        <v>233</v>
      </c>
      <c r="J20" s="76" t="s">
        <v>54</v>
      </c>
      <c r="K20" s="21"/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/>
      <c r="S20" s="71"/>
      <c r="T20" s="71"/>
      <c r="U20" s="73"/>
      <c r="V20" s="71"/>
      <c r="W20" s="71"/>
      <c r="X20" s="71"/>
      <c r="Y20" s="73"/>
      <c r="Z20" s="71"/>
      <c r="AA20" s="71"/>
      <c r="AB20" s="71"/>
      <c r="AD20" s="72">
        <v>0</v>
      </c>
      <c r="AE20" s="21"/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/>
      <c r="AM20" s="71"/>
      <c r="AN20" s="71"/>
      <c r="AO20" s="71"/>
      <c r="AQ20" s="21"/>
      <c r="AT20" s="77"/>
      <c r="AU20" s="71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8"/>
      <c r="BG20" s="84">
        <v>65.400000000000006</v>
      </c>
      <c r="BH20" s="71">
        <v>69.7</v>
      </c>
      <c r="BI20" s="71">
        <v>1011.5</v>
      </c>
      <c r="BJ20" s="71">
        <v>1012</v>
      </c>
      <c r="BK20" s="71">
        <v>0</v>
      </c>
      <c r="BL20" s="71">
        <v>2</v>
      </c>
      <c r="BM20" s="71">
        <v>3.6</v>
      </c>
      <c r="BN20" s="71">
        <v>2</v>
      </c>
      <c r="BO20" s="71" t="s">
        <v>16</v>
      </c>
      <c r="BP20" s="71">
        <v>8</v>
      </c>
      <c r="BQ20" s="80"/>
      <c r="BR20" s="79"/>
      <c r="BS20" s="80">
        <f t="shared" si="2"/>
        <v>32</v>
      </c>
      <c r="BT20" s="146">
        <f t="shared" si="6"/>
        <v>0</v>
      </c>
      <c r="BU20" s="145">
        <f t="shared" si="3"/>
        <v>0</v>
      </c>
      <c r="BV20" s="146">
        <f t="shared" si="4"/>
        <v>0</v>
      </c>
      <c r="BW20" s="146">
        <f t="shared" si="5"/>
        <v>0</v>
      </c>
    </row>
    <row r="21" spans="1:75" s="19" customFormat="1" x14ac:dyDescent="0.25">
      <c r="A21" s="40">
        <v>42475</v>
      </c>
      <c r="B21" s="41" t="str">
        <f t="shared" si="0"/>
        <v>16106</v>
      </c>
      <c r="C21" s="19" t="s">
        <v>26</v>
      </c>
      <c r="D21" s="19" t="s">
        <v>31</v>
      </c>
      <c r="E21" s="28">
        <v>3</v>
      </c>
      <c r="F21" s="28">
        <v>1</v>
      </c>
      <c r="G21" s="22" t="s">
        <v>24</v>
      </c>
      <c r="H21" s="42">
        <v>650</v>
      </c>
      <c r="I21" s="42">
        <f t="shared" si="1"/>
        <v>50</v>
      </c>
      <c r="J21" s="23" t="s">
        <v>54</v>
      </c>
      <c r="K21" s="20"/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/>
      <c r="S21" s="28"/>
      <c r="T21" s="28"/>
      <c r="U21" s="43"/>
      <c r="V21" s="28"/>
      <c r="W21" s="28"/>
      <c r="X21" s="28"/>
      <c r="Y21" s="43"/>
      <c r="Z21" s="28"/>
      <c r="AA21" s="28"/>
      <c r="AB21" s="28"/>
      <c r="AD21" s="24">
        <v>0</v>
      </c>
      <c r="AE21" s="42"/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/>
      <c r="AM21" s="46"/>
      <c r="AN21" s="46"/>
      <c r="AO21" s="46"/>
      <c r="AQ21" s="42"/>
      <c r="AT21" s="47"/>
      <c r="AU21" s="28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8"/>
      <c r="BG21" s="42">
        <v>65</v>
      </c>
      <c r="BH21" s="28">
        <v>69.7</v>
      </c>
      <c r="BI21" s="28">
        <v>1012.6</v>
      </c>
      <c r="BJ21" s="28">
        <v>1013.1</v>
      </c>
      <c r="BK21" s="28">
        <v>0</v>
      </c>
      <c r="BL21" s="28">
        <v>2</v>
      </c>
      <c r="BM21" s="28">
        <v>0</v>
      </c>
      <c r="BN21" s="28">
        <v>2</v>
      </c>
      <c r="BO21" s="28" t="s">
        <v>18</v>
      </c>
      <c r="BP21" s="28">
        <v>8</v>
      </c>
      <c r="BQ21" s="28"/>
      <c r="BR21" s="36"/>
      <c r="BS21" s="29">
        <f t="shared" si="2"/>
        <v>32</v>
      </c>
      <c r="BT21" s="146">
        <f t="shared" si="6"/>
        <v>0</v>
      </c>
      <c r="BU21" s="145">
        <f t="shared" si="3"/>
        <v>0</v>
      </c>
      <c r="BV21" s="146">
        <f t="shared" si="4"/>
        <v>0</v>
      </c>
      <c r="BW21" s="146">
        <f t="shared" si="5"/>
        <v>0</v>
      </c>
    </row>
    <row r="22" spans="1:75" s="19" customFormat="1" x14ac:dyDescent="0.25">
      <c r="A22" s="40">
        <v>42475</v>
      </c>
      <c r="B22" s="41" t="str">
        <f t="shared" si="0"/>
        <v>16106</v>
      </c>
      <c r="C22" s="19" t="s">
        <v>26</v>
      </c>
      <c r="D22" s="19" t="s">
        <v>31</v>
      </c>
      <c r="E22" s="28">
        <v>3</v>
      </c>
      <c r="F22" s="28">
        <v>2</v>
      </c>
      <c r="G22" s="22" t="s">
        <v>24</v>
      </c>
      <c r="H22" s="42">
        <v>658</v>
      </c>
      <c r="I22" s="42">
        <f t="shared" si="1"/>
        <v>58</v>
      </c>
      <c r="J22" s="23" t="s">
        <v>54</v>
      </c>
      <c r="K22" s="20"/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/>
      <c r="S22" s="28"/>
      <c r="T22" s="28"/>
      <c r="U22" s="43"/>
      <c r="V22" s="28"/>
      <c r="W22" s="28"/>
      <c r="X22" s="28"/>
      <c r="Y22" s="43"/>
      <c r="Z22" s="28"/>
      <c r="AA22" s="28"/>
      <c r="AB22" s="28"/>
      <c r="AD22" s="24">
        <v>0</v>
      </c>
      <c r="AE22" s="42"/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/>
      <c r="AM22" s="46"/>
      <c r="AN22" s="46"/>
      <c r="AO22" s="46"/>
      <c r="AQ22" s="42"/>
      <c r="AT22" s="47"/>
      <c r="AU22" s="28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8"/>
      <c r="BG22" s="87">
        <v>65</v>
      </c>
      <c r="BH22" s="22">
        <v>69.7</v>
      </c>
      <c r="BI22" s="22">
        <v>1012.6</v>
      </c>
      <c r="BJ22" s="22">
        <v>1013.1</v>
      </c>
      <c r="BK22" s="22">
        <v>0</v>
      </c>
      <c r="BL22" s="28">
        <v>2</v>
      </c>
      <c r="BM22" s="28">
        <v>0</v>
      </c>
      <c r="BN22" s="28">
        <v>2</v>
      </c>
      <c r="BO22" s="28" t="s">
        <v>16</v>
      </c>
      <c r="BP22" s="28">
        <v>8</v>
      </c>
      <c r="BQ22" s="28"/>
      <c r="BR22" s="36"/>
      <c r="BS22" s="29">
        <f t="shared" si="2"/>
        <v>32</v>
      </c>
      <c r="BT22" s="146">
        <f t="shared" si="6"/>
        <v>0</v>
      </c>
      <c r="BU22" s="145">
        <f t="shared" si="3"/>
        <v>0</v>
      </c>
      <c r="BV22" s="146">
        <f t="shared" si="4"/>
        <v>0</v>
      </c>
      <c r="BW22" s="146">
        <f t="shared" si="5"/>
        <v>0</v>
      </c>
    </row>
    <row r="23" spans="1:75" s="19" customFormat="1" x14ac:dyDescent="0.25">
      <c r="A23" s="40">
        <v>42475</v>
      </c>
      <c r="B23" s="41" t="str">
        <f t="shared" si="0"/>
        <v>16106</v>
      </c>
      <c r="C23" s="19" t="s">
        <v>26</v>
      </c>
      <c r="D23" s="19" t="s">
        <v>31</v>
      </c>
      <c r="E23" s="28">
        <v>3</v>
      </c>
      <c r="F23" s="28">
        <v>3</v>
      </c>
      <c r="G23" s="22" t="s">
        <v>24</v>
      </c>
      <c r="H23" s="42">
        <v>707</v>
      </c>
      <c r="I23" s="42">
        <f t="shared" si="1"/>
        <v>107</v>
      </c>
      <c r="J23" s="23" t="s">
        <v>54</v>
      </c>
      <c r="K23" s="20"/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/>
      <c r="S23" s="28"/>
      <c r="T23" s="28"/>
      <c r="U23" s="43"/>
      <c r="V23" s="28"/>
      <c r="W23" s="28"/>
      <c r="X23" s="28"/>
      <c r="Y23" s="43"/>
      <c r="Z23" s="28"/>
      <c r="AA23" s="28"/>
      <c r="AB23" s="28"/>
      <c r="AD23" s="24">
        <v>0</v>
      </c>
      <c r="AE23" s="42"/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/>
      <c r="AM23" s="46"/>
      <c r="AN23" s="46"/>
      <c r="AO23" s="46"/>
      <c r="AQ23" s="42"/>
      <c r="AT23" s="47"/>
      <c r="AU23" s="28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8"/>
      <c r="BG23" s="87">
        <v>65</v>
      </c>
      <c r="BH23" s="22">
        <v>69.7</v>
      </c>
      <c r="BI23" s="22">
        <v>1012.6</v>
      </c>
      <c r="BJ23" s="22">
        <v>1013.1</v>
      </c>
      <c r="BK23" s="22">
        <v>0</v>
      </c>
      <c r="BL23" s="28">
        <v>2</v>
      </c>
      <c r="BM23" s="28">
        <v>0</v>
      </c>
      <c r="BN23" s="28">
        <v>2</v>
      </c>
      <c r="BO23" s="28" t="s">
        <v>18</v>
      </c>
      <c r="BP23" s="28">
        <v>8</v>
      </c>
      <c r="BQ23" s="28"/>
      <c r="BR23" s="36"/>
      <c r="BS23" s="29">
        <f t="shared" si="2"/>
        <v>32</v>
      </c>
      <c r="BT23" s="146">
        <f t="shared" si="6"/>
        <v>0</v>
      </c>
      <c r="BU23" s="145">
        <f t="shared" si="3"/>
        <v>0</v>
      </c>
      <c r="BV23" s="146">
        <f t="shared" si="4"/>
        <v>0</v>
      </c>
      <c r="BW23" s="146">
        <f t="shared" si="5"/>
        <v>0</v>
      </c>
    </row>
    <row r="24" spans="1:75" s="19" customFormat="1" x14ac:dyDescent="0.25">
      <c r="A24" s="40">
        <v>42475</v>
      </c>
      <c r="B24" s="41" t="str">
        <f t="shared" si="0"/>
        <v>16106</v>
      </c>
      <c r="C24" s="19" t="s">
        <v>26</v>
      </c>
      <c r="D24" s="46" t="s">
        <v>31</v>
      </c>
      <c r="E24" s="28">
        <v>3</v>
      </c>
      <c r="F24" s="28">
        <v>4</v>
      </c>
      <c r="G24" s="22" t="s">
        <v>24</v>
      </c>
      <c r="H24" s="42">
        <v>719</v>
      </c>
      <c r="I24" s="42">
        <f t="shared" si="1"/>
        <v>119</v>
      </c>
      <c r="J24" s="23" t="s">
        <v>54</v>
      </c>
      <c r="K24" s="20"/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/>
      <c r="S24" s="28"/>
      <c r="T24" s="28"/>
      <c r="U24" s="43"/>
      <c r="V24" s="28"/>
      <c r="W24" s="28"/>
      <c r="X24" s="28"/>
      <c r="Y24" s="43"/>
      <c r="Z24" s="28"/>
      <c r="AA24" s="28"/>
      <c r="AB24" s="28"/>
      <c r="AD24" s="24">
        <v>0</v>
      </c>
      <c r="AE24" s="42"/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/>
      <c r="AM24" s="46"/>
      <c r="AN24" s="46"/>
      <c r="AO24" s="46"/>
      <c r="AQ24" s="42"/>
      <c r="AT24" s="47"/>
      <c r="AU24" s="28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8"/>
      <c r="BG24" s="87">
        <v>65</v>
      </c>
      <c r="BH24" s="22">
        <v>69.7</v>
      </c>
      <c r="BI24" s="22">
        <v>1012.6</v>
      </c>
      <c r="BJ24" s="22">
        <v>1013.1</v>
      </c>
      <c r="BK24" s="22">
        <v>0</v>
      </c>
      <c r="BL24" s="28">
        <v>2</v>
      </c>
      <c r="BM24" s="28">
        <v>0</v>
      </c>
      <c r="BN24" s="28">
        <v>2</v>
      </c>
      <c r="BO24" s="28" t="s">
        <v>16</v>
      </c>
      <c r="BP24" s="28">
        <v>8</v>
      </c>
      <c r="BQ24" s="28"/>
      <c r="BR24" s="36"/>
      <c r="BS24" s="29">
        <f t="shared" si="2"/>
        <v>32</v>
      </c>
      <c r="BT24" s="146">
        <f t="shared" si="6"/>
        <v>0</v>
      </c>
      <c r="BU24" s="145">
        <f t="shared" si="3"/>
        <v>0</v>
      </c>
      <c r="BV24" s="146">
        <f t="shared" si="4"/>
        <v>0</v>
      </c>
      <c r="BW24" s="146">
        <f t="shared" si="5"/>
        <v>0</v>
      </c>
    </row>
    <row r="25" spans="1:75" s="19" customFormat="1" x14ac:dyDescent="0.25">
      <c r="A25" s="40">
        <v>42475</v>
      </c>
      <c r="B25" s="41" t="str">
        <f t="shared" si="0"/>
        <v>16106</v>
      </c>
      <c r="C25" s="19" t="s">
        <v>26</v>
      </c>
      <c r="D25" s="46" t="s">
        <v>31</v>
      </c>
      <c r="E25" s="28">
        <v>3</v>
      </c>
      <c r="F25" s="28">
        <v>5</v>
      </c>
      <c r="G25" s="22" t="s">
        <v>24</v>
      </c>
      <c r="H25" s="42">
        <v>728</v>
      </c>
      <c r="I25" s="42">
        <f t="shared" si="1"/>
        <v>128</v>
      </c>
      <c r="J25" s="23" t="s">
        <v>54</v>
      </c>
      <c r="K25" s="20"/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/>
      <c r="S25" s="28"/>
      <c r="T25" s="28"/>
      <c r="U25" s="43"/>
      <c r="V25" s="28"/>
      <c r="W25" s="28"/>
      <c r="X25" s="28"/>
      <c r="Y25" s="43"/>
      <c r="Z25" s="28"/>
      <c r="AA25" s="28"/>
      <c r="AB25" s="28"/>
      <c r="AD25" s="24">
        <v>0</v>
      </c>
      <c r="AE25" s="42"/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/>
      <c r="AM25" s="46"/>
      <c r="AN25" s="46"/>
      <c r="AO25" s="46"/>
      <c r="AQ25" s="42"/>
      <c r="AT25" s="47"/>
      <c r="AU25" s="28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8"/>
      <c r="BG25" s="87">
        <v>65</v>
      </c>
      <c r="BH25" s="22">
        <v>69.7</v>
      </c>
      <c r="BI25" s="22">
        <v>1012.6</v>
      </c>
      <c r="BJ25" s="22">
        <v>1013.1</v>
      </c>
      <c r="BK25" s="22">
        <v>0</v>
      </c>
      <c r="BL25" s="28">
        <v>1</v>
      </c>
      <c r="BM25" s="28">
        <v>0</v>
      </c>
      <c r="BN25" s="28">
        <v>2</v>
      </c>
      <c r="BO25" s="28" t="s">
        <v>16</v>
      </c>
      <c r="BP25" s="28">
        <v>8</v>
      </c>
      <c r="BQ25" s="28"/>
      <c r="BR25" s="36"/>
      <c r="BS25" s="29">
        <f t="shared" si="2"/>
        <v>32</v>
      </c>
      <c r="BT25" s="146">
        <f t="shared" si="6"/>
        <v>0</v>
      </c>
      <c r="BU25" s="145">
        <f t="shared" si="3"/>
        <v>0</v>
      </c>
      <c r="BV25" s="146">
        <f t="shared" si="4"/>
        <v>0</v>
      </c>
      <c r="BW25" s="146">
        <f t="shared" si="5"/>
        <v>0</v>
      </c>
    </row>
    <row r="26" spans="1:75" s="19" customFormat="1" x14ac:dyDescent="0.25">
      <c r="A26" s="40">
        <v>42475</v>
      </c>
      <c r="B26" s="41" t="str">
        <f t="shared" si="0"/>
        <v>16106</v>
      </c>
      <c r="C26" s="19" t="s">
        <v>26</v>
      </c>
      <c r="D26" s="46" t="s">
        <v>31</v>
      </c>
      <c r="E26" s="28">
        <v>3</v>
      </c>
      <c r="F26" s="28">
        <v>6</v>
      </c>
      <c r="G26" s="22" t="s">
        <v>24</v>
      </c>
      <c r="H26" s="42">
        <v>736</v>
      </c>
      <c r="I26" s="42">
        <f t="shared" si="1"/>
        <v>136</v>
      </c>
      <c r="J26" s="23" t="s">
        <v>54</v>
      </c>
      <c r="K26" s="20"/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/>
      <c r="S26" s="28"/>
      <c r="T26" s="28"/>
      <c r="U26" s="43"/>
      <c r="V26" s="28"/>
      <c r="W26" s="28"/>
      <c r="X26" s="28"/>
      <c r="Y26" s="43"/>
      <c r="Z26" s="28"/>
      <c r="AA26" s="28"/>
      <c r="AB26" s="28"/>
      <c r="AD26" s="24">
        <v>0</v>
      </c>
      <c r="AE26" s="42"/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/>
      <c r="AM26" s="46"/>
      <c r="AN26" s="46"/>
      <c r="AO26" s="46"/>
      <c r="AQ26" s="42"/>
      <c r="AT26" s="47"/>
      <c r="AU26" s="28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8"/>
      <c r="BG26" s="87">
        <v>65</v>
      </c>
      <c r="BH26" s="22">
        <v>69.7</v>
      </c>
      <c r="BI26" s="22">
        <v>1012.6</v>
      </c>
      <c r="BJ26" s="22">
        <v>1013.1</v>
      </c>
      <c r="BK26" s="22">
        <v>0</v>
      </c>
      <c r="BL26" s="28">
        <v>1</v>
      </c>
      <c r="BM26" s="28">
        <v>0</v>
      </c>
      <c r="BN26" s="28">
        <v>2</v>
      </c>
      <c r="BO26" s="28" t="s">
        <v>16</v>
      </c>
      <c r="BP26" s="28">
        <v>8</v>
      </c>
      <c r="BQ26" s="28"/>
      <c r="BR26" s="36"/>
      <c r="BS26" s="29">
        <f t="shared" si="2"/>
        <v>32</v>
      </c>
      <c r="BT26" s="146">
        <f t="shared" si="6"/>
        <v>0</v>
      </c>
      <c r="BU26" s="145">
        <f t="shared" si="3"/>
        <v>0</v>
      </c>
      <c r="BV26" s="146">
        <f t="shared" si="4"/>
        <v>0</v>
      </c>
      <c r="BW26" s="146">
        <f t="shared" si="5"/>
        <v>0</v>
      </c>
    </row>
    <row r="27" spans="1:75" s="19" customFormat="1" x14ac:dyDescent="0.25">
      <c r="A27" s="40">
        <v>42475</v>
      </c>
      <c r="B27" s="41" t="str">
        <f t="shared" si="0"/>
        <v>16106</v>
      </c>
      <c r="C27" s="19" t="s">
        <v>26</v>
      </c>
      <c r="D27" s="46" t="s">
        <v>31</v>
      </c>
      <c r="E27" s="28">
        <v>3</v>
      </c>
      <c r="F27" s="28">
        <v>7</v>
      </c>
      <c r="G27" s="22" t="s">
        <v>24</v>
      </c>
      <c r="H27" s="42">
        <v>745</v>
      </c>
      <c r="I27" s="42">
        <f t="shared" si="1"/>
        <v>145</v>
      </c>
      <c r="J27" s="23" t="s">
        <v>54</v>
      </c>
      <c r="K27" s="20"/>
      <c r="L27" s="28">
        <v>0</v>
      </c>
      <c r="M27" s="28">
        <v>0</v>
      </c>
      <c r="N27" s="28">
        <v>0</v>
      </c>
      <c r="O27" s="28">
        <v>1</v>
      </c>
      <c r="P27" s="28">
        <v>1</v>
      </c>
      <c r="Q27" s="28">
        <v>1</v>
      </c>
      <c r="R27" s="28" t="s">
        <v>49</v>
      </c>
      <c r="S27" s="28" t="s">
        <v>49</v>
      </c>
      <c r="T27" s="28" t="s">
        <v>49</v>
      </c>
      <c r="U27" s="43"/>
      <c r="V27" s="28" t="s">
        <v>83</v>
      </c>
      <c r="W27" s="28" t="s">
        <v>23</v>
      </c>
      <c r="X27" s="28">
        <v>210</v>
      </c>
      <c r="Y27" s="43"/>
      <c r="Z27" s="28"/>
      <c r="AA27" s="28"/>
      <c r="AB27" s="28"/>
      <c r="AD27" s="24">
        <v>1</v>
      </c>
      <c r="AE27" s="42"/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/>
      <c r="AM27" s="46"/>
      <c r="AN27" s="46"/>
      <c r="AO27" s="46"/>
      <c r="AQ27" s="42"/>
      <c r="AT27" s="47"/>
      <c r="AU27" s="28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8"/>
      <c r="BG27" s="87">
        <v>65</v>
      </c>
      <c r="BH27" s="22">
        <v>69.7</v>
      </c>
      <c r="BI27" s="22">
        <v>1012.6</v>
      </c>
      <c r="BJ27" s="22">
        <v>1013.1</v>
      </c>
      <c r="BK27" s="22">
        <v>0</v>
      </c>
      <c r="BL27" s="28">
        <v>1</v>
      </c>
      <c r="BM27" s="28">
        <v>2.1</v>
      </c>
      <c r="BN27" s="28">
        <v>2</v>
      </c>
      <c r="BO27" s="28" t="s">
        <v>16</v>
      </c>
      <c r="BP27" s="28">
        <v>8</v>
      </c>
      <c r="BQ27" s="28"/>
      <c r="BR27" s="36"/>
      <c r="BS27" s="29">
        <f t="shared" si="2"/>
        <v>32</v>
      </c>
      <c r="BT27" s="146">
        <f t="shared" si="6"/>
        <v>0</v>
      </c>
      <c r="BU27" s="145">
        <f t="shared" si="3"/>
        <v>0</v>
      </c>
      <c r="BV27" s="146">
        <f t="shared" si="4"/>
        <v>0</v>
      </c>
      <c r="BW27" s="146">
        <f t="shared" si="5"/>
        <v>0</v>
      </c>
    </row>
    <row r="28" spans="1:75" s="19" customFormat="1" x14ac:dyDescent="0.25">
      <c r="A28" s="40">
        <v>42475</v>
      </c>
      <c r="B28" s="41" t="str">
        <f t="shared" si="0"/>
        <v>16106</v>
      </c>
      <c r="C28" s="19" t="s">
        <v>26</v>
      </c>
      <c r="D28" s="46" t="s">
        <v>31</v>
      </c>
      <c r="E28" s="28">
        <v>3</v>
      </c>
      <c r="F28" s="28">
        <v>8</v>
      </c>
      <c r="G28" s="22" t="s">
        <v>24</v>
      </c>
      <c r="H28" s="42">
        <v>754</v>
      </c>
      <c r="I28" s="42">
        <f t="shared" si="1"/>
        <v>154</v>
      </c>
      <c r="J28" s="23" t="s">
        <v>54</v>
      </c>
      <c r="K28" s="20"/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/>
      <c r="S28" s="28"/>
      <c r="T28" s="28"/>
      <c r="U28" s="43"/>
      <c r="V28" s="28"/>
      <c r="W28" s="28"/>
      <c r="X28" s="28"/>
      <c r="Y28" s="43"/>
      <c r="Z28" s="28"/>
      <c r="AA28" s="28"/>
      <c r="AB28" s="28"/>
      <c r="AD28" s="24">
        <v>0</v>
      </c>
      <c r="AE28" s="42"/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/>
      <c r="AM28" s="46"/>
      <c r="AN28" s="46"/>
      <c r="AO28" s="46"/>
      <c r="AQ28" s="42"/>
      <c r="AT28" s="47"/>
      <c r="AU28" s="28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8"/>
      <c r="BG28" s="87">
        <v>65</v>
      </c>
      <c r="BH28" s="22">
        <v>69.7</v>
      </c>
      <c r="BI28" s="22">
        <v>1012.6</v>
      </c>
      <c r="BJ28" s="22">
        <v>1013.1</v>
      </c>
      <c r="BK28" s="22">
        <v>0</v>
      </c>
      <c r="BL28" s="28">
        <v>2</v>
      </c>
      <c r="BM28" s="28">
        <v>5.5</v>
      </c>
      <c r="BN28" s="28">
        <v>2</v>
      </c>
      <c r="BO28" s="28" t="s">
        <v>16</v>
      </c>
      <c r="BP28" s="28">
        <v>8</v>
      </c>
      <c r="BQ28" s="28"/>
      <c r="BR28" s="36"/>
      <c r="BS28" s="29">
        <f t="shared" si="2"/>
        <v>32</v>
      </c>
      <c r="BT28" s="146">
        <f t="shared" si="6"/>
        <v>0</v>
      </c>
      <c r="BU28" s="145">
        <f t="shared" si="3"/>
        <v>0</v>
      </c>
      <c r="BV28" s="146">
        <f t="shared" si="4"/>
        <v>0</v>
      </c>
      <c r="BW28" s="146">
        <f t="shared" si="5"/>
        <v>0</v>
      </c>
    </row>
    <row r="29" spans="1:75" s="19" customFormat="1" x14ac:dyDescent="0.25">
      <c r="A29" s="40">
        <v>42475</v>
      </c>
      <c r="B29" s="41" t="str">
        <f t="shared" si="0"/>
        <v>16106</v>
      </c>
      <c r="C29" s="19" t="s">
        <v>26</v>
      </c>
      <c r="D29" s="46" t="s">
        <v>31</v>
      </c>
      <c r="E29" s="28">
        <v>3</v>
      </c>
      <c r="F29" s="28">
        <v>9</v>
      </c>
      <c r="G29" s="22" t="s">
        <v>24</v>
      </c>
      <c r="H29" s="42">
        <v>803</v>
      </c>
      <c r="I29" s="42">
        <f t="shared" si="1"/>
        <v>203</v>
      </c>
      <c r="J29" s="23" t="s">
        <v>54</v>
      </c>
      <c r="K29" s="20"/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/>
      <c r="S29" s="28"/>
      <c r="T29" s="28"/>
      <c r="U29" s="43"/>
      <c r="V29" s="28"/>
      <c r="W29" s="28"/>
      <c r="X29" s="28"/>
      <c r="Y29" s="43"/>
      <c r="Z29" s="28"/>
      <c r="AA29" s="28"/>
      <c r="AB29" s="28"/>
      <c r="AD29" s="24">
        <v>0</v>
      </c>
      <c r="AE29" s="42"/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/>
      <c r="AM29" s="46"/>
      <c r="AN29" s="46"/>
      <c r="AO29" s="46"/>
      <c r="AQ29" s="42"/>
      <c r="AT29" s="47"/>
      <c r="AU29" s="28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8"/>
      <c r="BG29" s="87">
        <v>65</v>
      </c>
      <c r="BH29" s="22">
        <v>69.7</v>
      </c>
      <c r="BI29" s="22">
        <v>1012.6</v>
      </c>
      <c r="BJ29" s="22">
        <v>1013.1</v>
      </c>
      <c r="BK29" s="22">
        <v>0</v>
      </c>
      <c r="BL29" s="28">
        <v>2</v>
      </c>
      <c r="BM29" s="28">
        <v>1.1000000000000001</v>
      </c>
      <c r="BN29" s="28">
        <v>2</v>
      </c>
      <c r="BO29" s="28" t="s">
        <v>16</v>
      </c>
      <c r="BP29" s="28">
        <v>8</v>
      </c>
      <c r="BQ29" s="28"/>
      <c r="BR29" s="36"/>
      <c r="BS29" s="29">
        <f t="shared" si="2"/>
        <v>32</v>
      </c>
      <c r="BT29" s="146">
        <f t="shared" si="6"/>
        <v>0</v>
      </c>
      <c r="BU29" s="145">
        <f t="shared" si="3"/>
        <v>0</v>
      </c>
      <c r="BV29" s="146">
        <f t="shared" si="4"/>
        <v>0</v>
      </c>
      <c r="BW29" s="146">
        <f t="shared" si="5"/>
        <v>0</v>
      </c>
    </row>
    <row r="30" spans="1:75" s="69" customFormat="1" x14ac:dyDescent="0.25">
      <c r="A30" s="67">
        <v>42475</v>
      </c>
      <c r="B30" s="68" t="str">
        <f t="shared" si="0"/>
        <v>16106</v>
      </c>
      <c r="C30" s="69" t="s">
        <v>26</v>
      </c>
      <c r="D30" s="69" t="s">
        <v>31</v>
      </c>
      <c r="E30" s="71">
        <v>3</v>
      </c>
      <c r="F30" s="71">
        <v>10</v>
      </c>
      <c r="G30" s="71" t="s">
        <v>24</v>
      </c>
      <c r="H30" s="21">
        <v>819</v>
      </c>
      <c r="I30" s="21">
        <f t="shared" si="1"/>
        <v>219</v>
      </c>
      <c r="J30" s="76" t="s">
        <v>54</v>
      </c>
      <c r="K30" s="21"/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/>
      <c r="S30" s="71"/>
      <c r="T30" s="71"/>
      <c r="U30" s="73"/>
      <c r="V30" s="71"/>
      <c r="W30" s="71"/>
      <c r="X30" s="71"/>
      <c r="Y30" s="73"/>
      <c r="Z30" s="71"/>
      <c r="AA30" s="71"/>
      <c r="AB30" s="71"/>
      <c r="AD30" s="72">
        <v>0</v>
      </c>
      <c r="AE30" s="21"/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/>
      <c r="AQ30" s="21"/>
      <c r="AT30" s="77"/>
      <c r="AU30" s="71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8"/>
      <c r="BG30" s="84">
        <v>65</v>
      </c>
      <c r="BH30" s="71">
        <v>69.7</v>
      </c>
      <c r="BI30" s="71">
        <v>1012.6</v>
      </c>
      <c r="BJ30" s="71">
        <v>1013.1</v>
      </c>
      <c r="BK30" s="71">
        <v>0</v>
      </c>
      <c r="BL30" s="71">
        <v>2</v>
      </c>
      <c r="BM30" s="71">
        <v>2.1</v>
      </c>
      <c r="BN30" s="71">
        <v>2</v>
      </c>
      <c r="BO30" s="71" t="s">
        <v>16</v>
      </c>
      <c r="BP30" s="71">
        <v>8</v>
      </c>
      <c r="BQ30" s="71"/>
      <c r="BR30" s="79"/>
      <c r="BS30" s="80">
        <f t="shared" si="2"/>
        <v>32</v>
      </c>
      <c r="BT30" s="146">
        <f t="shared" si="6"/>
        <v>0</v>
      </c>
      <c r="BU30" s="145">
        <f t="shared" si="3"/>
        <v>0</v>
      </c>
      <c r="BV30" s="146">
        <f t="shared" si="4"/>
        <v>0</v>
      </c>
      <c r="BW30" s="146">
        <f t="shared" si="5"/>
        <v>0</v>
      </c>
    </row>
    <row r="31" spans="1:75" s="19" customFormat="1" x14ac:dyDescent="0.25">
      <c r="A31" s="40">
        <v>42475</v>
      </c>
      <c r="B31" s="41" t="str">
        <f t="shared" si="0"/>
        <v>16106</v>
      </c>
      <c r="C31" s="19" t="s">
        <v>26</v>
      </c>
      <c r="D31" s="46" t="s">
        <v>72</v>
      </c>
      <c r="E31" s="28">
        <v>4</v>
      </c>
      <c r="F31" s="28">
        <v>1</v>
      </c>
      <c r="G31" s="22" t="s">
        <v>24</v>
      </c>
      <c r="H31" s="42">
        <v>637</v>
      </c>
      <c r="I31" s="42">
        <f t="shared" si="1"/>
        <v>37</v>
      </c>
      <c r="J31" s="23" t="s">
        <v>54</v>
      </c>
      <c r="K31" s="20"/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/>
      <c r="S31" s="28"/>
      <c r="T31" s="28"/>
      <c r="U31" s="43"/>
      <c r="V31" s="28"/>
      <c r="W31" s="28"/>
      <c r="X31" s="28"/>
      <c r="Y31" s="43"/>
      <c r="Z31" s="28"/>
      <c r="AA31" s="28"/>
      <c r="AB31" s="28"/>
      <c r="AD31" s="24">
        <v>0</v>
      </c>
      <c r="AE31" s="42"/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/>
      <c r="AM31" s="46"/>
      <c r="AN31" s="46"/>
      <c r="AO31" s="46"/>
      <c r="AQ31" s="42"/>
      <c r="AT31" s="47"/>
      <c r="AU31" s="28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8"/>
      <c r="BG31" s="42">
        <v>64.8</v>
      </c>
      <c r="BH31" s="28">
        <v>64.900000000000006</v>
      </c>
      <c r="BI31" s="28">
        <v>1012.1</v>
      </c>
      <c r="BJ31" s="28">
        <v>1012.5</v>
      </c>
      <c r="BK31" s="28">
        <v>0</v>
      </c>
      <c r="BL31" s="28">
        <v>0</v>
      </c>
      <c r="BM31" s="28">
        <v>4</v>
      </c>
      <c r="BN31" s="22">
        <v>2</v>
      </c>
      <c r="BO31" s="28" t="s">
        <v>16</v>
      </c>
      <c r="BP31" s="28">
        <v>8</v>
      </c>
      <c r="BQ31" s="28"/>
      <c r="BR31" s="36"/>
      <c r="BS31" s="29">
        <f t="shared" si="2"/>
        <v>32</v>
      </c>
      <c r="BT31" s="146">
        <f t="shared" si="6"/>
        <v>0</v>
      </c>
      <c r="BU31" s="145">
        <f t="shared" si="3"/>
        <v>0</v>
      </c>
      <c r="BV31" s="146">
        <f t="shared" si="4"/>
        <v>0</v>
      </c>
      <c r="BW31" s="146">
        <f t="shared" si="5"/>
        <v>0</v>
      </c>
    </row>
    <row r="32" spans="1:75" s="19" customFormat="1" x14ac:dyDescent="0.25">
      <c r="A32" s="40">
        <v>42475</v>
      </c>
      <c r="B32" s="41" t="str">
        <f t="shared" si="0"/>
        <v>16106</v>
      </c>
      <c r="C32" s="19" t="s">
        <v>26</v>
      </c>
      <c r="D32" s="46" t="s">
        <v>72</v>
      </c>
      <c r="E32" s="28">
        <v>4</v>
      </c>
      <c r="F32" s="28">
        <v>2</v>
      </c>
      <c r="G32" s="22" t="s">
        <v>24</v>
      </c>
      <c r="H32" s="28">
        <v>651</v>
      </c>
      <c r="I32" s="42">
        <f t="shared" si="1"/>
        <v>51</v>
      </c>
      <c r="J32" s="23" t="s">
        <v>54</v>
      </c>
      <c r="K32" s="20"/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/>
      <c r="S32" s="28"/>
      <c r="T32" s="28"/>
      <c r="U32" s="43"/>
      <c r="V32" s="28"/>
      <c r="W32" s="28"/>
      <c r="X32" s="28"/>
      <c r="Y32" s="43"/>
      <c r="Z32" s="28"/>
      <c r="AA32" s="28"/>
      <c r="AB32" s="28"/>
      <c r="AD32" s="24">
        <v>0</v>
      </c>
      <c r="AE32" s="42"/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/>
      <c r="AM32" s="46"/>
      <c r="AN32" s="46"/>
      <c r="AO32" s="46"/>
      <c r="AQ32" s="42"/>
      <c r="AT32" s="47"/>
      <c r="AU32" s="28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8"/>
      <c r="BG32" s="42">
        <v>64.8</v>
      </c>
      <c r="BH32" s="28">
        <v>64.900000000000006</v>
      </c>
      <c r="BI32" s="28">
        <v>1012.1</v>
      </c>
      <c r="BJ32" s="28">
        <v>1012.5</v>
      </c>
      <c r="BK32" s="28">
        <v>0</v>
      </c>
      <c r="BL32" s="28">
        <v>0</v>
      </c>
      <c r="BM32" s="28">
        <v>1.4</v>
      </c>
      <c r="BN32" s="22">
        <v>2</v>
      </c>
      <c r="BO32" s="28" t="s">
        <v>16</v>
      </c>
      <c r="BP32" s="28">
        <v>8</v>
      </c>
      <c r="BQ32" s="28"/>
      <c r="BR32" s="36"/>
      <c r="BS32" s="29">
        <f t="shared" si="2"/>
        <v>32</v>
      </c>
      <c r="BT32" s="146">
        <f t="shared" si="6"/>
        <v>0</v>
      </c>
      <c r="BU32" s="145">
        <f t="shared" si="3"/>
        <v>0</v>
      </c>
      <c r="BV32" s="146">
        <f t="shared" si="4"/>
        <v>0</v>
      </c>
      <c r="BW32" s="146">
        <f t="shared" si="5"/>
        <v>0</v>
      </c>
    </row>
    <row r="33" spans="1:75" s="19" customFormat="1" x14ac:dyDescent="0.25">
      <c r="A33" s="40">
        <v>42475</v>
      </c>
      <c r="B33" s="41" t="str">
        <f t="shared" si="0"/>
        <v>16106</v>
      </c>
      <c r="C33" s="19" t="s">
        <v>26</v>
      </c>
      <c r="D33" s="46" t="s">
        <v>72</v>
      </c>
      <c r="E33" s="28">
        <v>4</v>
      </c>
      <c r="F33" s="28">
        <v>3</v>
      </c>
      <c r="G33" s="22" t="s">
        <v>24</v>
      </c>
      <c r="H33" s="28">
        <v>702</v>
      </c>
      <c r="I33" s="42">
        <f t="shared" si="1"/>
        <v>102</v>
      </c>
      <c r="J33" s="23" t="s">
        <v>54</v>
      </c>
      <c r="K33" s="20"/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/>
      <c r="S33" s="28"/>
      <c r="T33" s="28"/>
      <c r="U33" s="43"/>
      <c r="V33" s="28"/>
      <c r="W33" s="28"/>
      <c r="X33" s="28"/>
      <c r="Y33" s="43"/>
      <c r="Z33" s="28"/>
      <c r="AA33" s="28"/>
      <c r="AB33" s="28"/>
      <c r="AD33" s="24">
        <v>0</v>
      </c>
      <c r="AE33" s="42"/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/>
      <c r="AM33" s="46"/>
      <c r="AN33" s="46"/>
      <c r="AO33" s="46"/>
      <c r="AQ33" s="42"/>
      <c r="AT33" s="47"/>
      <c r="AU33" s="28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8"/>
      <c r="BG33" s="42">
        <v>64.8</v>
      </c>
      <c r="BH33" s="28">
        <v>64.900000000000006</v>
      </c>
      <c r="BI33" s="28">
        <v>1012.1</v>
      </c>
      <c r="BJ33" s="28">
        <v>1012.5</v>
      </c>
      <c r="BK33" s="28">
        <v>0</v>
      </c>
      <c r="BL33" s="28">
        <v>0</v>
      </c>
      <c r="BM33" s="28">
        <v>2.9</v>
      </c>
      <c r="BN33" s="22">
        <v>2</v>
      </c>
      <c r="BO33" s="28" t="s">
        <v>16</v>
      </c>
      <c r="BP33" s="28">
        <v>8</v>
      </c>
      <c r="BQ33" s="28"/>
      <c r="BR33" s="36"/>
      <c r="BS33" s="29">
        <f t="shared" si="2"/>
        <v>32</v>
      </c>
      <c r="BT33" s="146">
        <f t="shared" si="6"/>
        <v>0</v>
      </c>
      <c r="BU33" s="145">
        <f t="shared" si="3"/>
        <v>0</v>
      </c>
      <c r="BV33" s="146">
        <f t="shared" si="4"/>
        <v>0</v>
      </c>
      <c r="BW33" s="146">
        <f t="shared" si="5"/>
        <v>0</v>
      </c>
    </row>
    <row r="34" spans="1:75" s="19" customFormat="1" x14ac:dyDescent="0.25">
      <c r="A34" s="40">
        <v>42475</v>
      </c>
      <c r="B34" s="41" t="str">
        <f t="shared" si="0"/>
        <v>16106</v>
      </c>
      <c r="C34" s="19" t="s">
        <v>26</v>
      </c>
      <c r="D34" s="46" t="s">
        <v>72</v>
      </c>
      <c r="E34" s="28">
        <v>4</v>
      </c>
      <c r="F34" s="28">
        <v>4</v>
      </c>
      <c r="G34" s="22" t="s">
        <v>24</v>
      </c>
      <c r="H34" s="28">
        <v>713</v>
      </c>
      <c r="I34" s="42">
        <f t="shared" si="1"/>
        <v>113</v>
      </c>
      <c r="J34" s="23" t="s">
        <v>54</v>
      </c>
      <c r="K34" s="20"/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/>
      <c r="S34" s="28"/>
      <c r="T34" s="28"/>
      <c r="U34" s="43"/>
      <c r="V34" s="28"/>
      <c r="W34" s="28"/>
      <c r="X34" s="28"/>
      <c r="Y34" s="43"/>
      <c r="Z34" s="28"/>
      <c r="AA34" s="28"/>
      <c r="AB34" s="28"/>
      <c r="AD34" s="24">
        <v>0</v>
      </c>
      <c r="AE34" s="42"/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/>
      <c r="AM34" s="46"/>
      <c r="AN34" s="46"/>
      <c r="AO34" s="46"/>
      <c r="AQ34" s="42"/>
      <c r="AT34" s="47"/>
      <c r="AU34" s="28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8"/>
      <c r="BG34" s="42">
        <v>64.8</v>
      </c>
      <c r="BH34" s="28">
        <v>64.900000000000006</v>
      </c>
      <c r="BI34" s="28">
        <v>1012.1</v>
      </c>
      <c r="BJ34" s="28">
        <v>1012.5</v>
      </c>
      <c r="BK34" s="28">
        <v>0</v>
      </c>
      <c r="BL34" s="28">
        <v>0</v>
      </c>
      <c r="BM34" s="28">
        <v>3.7</v>
      </c>
      <c r="BN34" s="22">
        <v>2</v>
      </c>
      <c r="BO34" s="28" t="s">
        <v>16</v>
      </c>
      <c r="BP34" s="28">
        <v>8</v>
      </c>
      <c r="BQ34" s="28"/>
      <c r="BR34" s="36"/>
      <c r="BS34" s="29">
        <f t="shared" si="2"/>
        <v>32</v>
      </c>
      <c r="BT34" s="146">
        <f t="shared" si="6"/>
        <v>0</v>
      </c>
      <c r="BU34" s="145">
        <f t="shared" si="3"/>
        <v>0</v>
      </c>
      <c r="BV34" s="146">
        <f t="shared" si="4"/>
        <v>0</v>
      </c>
      <c r="BW34" s="146">
        <f t="shared" si="5"/>
        <v>0</v>
      </c>
    </row>
    <row r="35" spans="1:75" s="19" customFormat="1" x14ac:dyDescent="0.25">
      <c r="A35" s="40">
        <v>42475</v>
      </c>
      <c r="B35" s="41" t="str">
        <f t="shared" si="0"/>
        <v>16106</v>
      </c>
      <c r="C35" s="19" t="s">
        <v>26</v>
      </c>
      <c r="D35" s="46" t="s">
        <v>72</v>
      </c>
      <c r="E35" s="28">
        <v>4</v>
      </c>
      <c r="F35" s="28">
        <v>6</v>
      </c>
      <c r="G35" s="22" t="s">
        <v>24</v>
      </c>
      <c r="H35" s="28">
        <v>725</v>
      </c>
      <c r="I35" s="42">
        <f t="shared" si="1"/>
        <v>125</v>
      </c>
      <c r="J35" s="23" t="s">
        <v>54</v>
      </c>
      <c r="K35" s="20"/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/>
      <c r="S35" s="28"/>
      <c r="T35" s="28"/>
      <c r="U35" s="43"/>
      <c r="V35" s="28"/>
      <c r="W35" s="28"/>
      <c r="X35" s="28"/>
      <c r="Y35" s="43"/>
      <c r="Z35" s="28"/>
      <c r="AA35" s="28"/>
      <c r="AB35" s="28"/>
      <c r="AD35" s="24">
        <v>0</v>
      </c>
      <c r="AE35" s="42"/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/>
      <c r="AM35" s="46"/>
      <c r="AN35" s="46"/>
      <c r="AO35" s="46"/>
      <c r="AQ35" s="42"/>
      <c r="AT35" s="47"/>
      <c r="AU35" s="28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8"/>
      <c r="BG35" s="42">
        <v>64.8</v>
      </c>
      <c r="BH35" s="28">
        <v>64.900000000000006</v>
      </c>
      <c r="BI35" s="28">
        <v>1012.1</v>
      </c>
      <c r="BJ35" s="28">
        <v>1012.5</v>
      </c>
      <c r="BK35" s="28">
        <v>0</v>
      </c>
      <c r="BL35" s="28">
        <v>0</v>
      </c>
      <c r="BM35" s="28">
        <v>4.2</v>
      </c>
      <c r="BN35" s="22">
        <v>2</v>
      </c>
      <c r="BO35" s="28" t="s">
        <v>16</v>
      </c>
      <c r="BP35" s="28">
        <v>8</v>
      </c>
      <c r="BQ35" s="28"/>
      <c r="BR35" s="36"/>
      <c r="BS35" s="29">
        <f t="shared" si="2"/>
        <v>32</v>
      </c>
      <c r="BT35" s="146">
        <f t="shared" si="6"/>
        <v>0</v>
      </c>
      <c r="BU35" s="145">
        <f t="shared" si="3"/>
        <v>0</v>
      </c>
      <c r="BV35" s="146">
        <f t="shared" si="4"/>
        <v>0</v>
      </c>
      <c r="BW35" s="146">
        <f t="shared" si="5"/>
        <v>0</v>
      </c>
    </row>
    <row r="36" spans="1:75" s="19" customFormat="1" x14ac:dyDescent="0.25">
      <c r="A36" s="40">
        <v>42475</v>
      </c>
      <c r="B36" s="41" t="str">
        <f t="shared" si="0"/>
        <v>16106</v>
      </c>
      <c r="C36" s="19" t="s">
        <v>26</v>
      </c>
      <c r="D36" s="46" t="s">
        <v>72</v>
      </c>
      <c r="E36" s="28">
        <v>4</v>
      </c>
      <c r="F36" s="28">
        <v>7</v>
      </c>
      <c r="G36" s="22" t="s">
        <v>24</v>
      </c>
      <c r="H36" s="42">
        <v>736</v>
      </c>
      <c r="I36" s="42">
        <f t="shared" si="1"/>
        <v>136</v>
      </c>
      <c r="J36" s="23" t="s">
        <v>54</v>
      </c>
      <c r="K36" s="20"/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/>
      <c r="S36" s="28"/>
      <c r="T36" s="28"/>
      <c r="U36" s="43"/>
      <c r="V36" s="28"/>
      <c r="W36" s="28"/>
      <c r="X36" s="28"/>
      <c r="Y36" s="43"/>
      <c r="Z36" s="28"/>
      <c r="AA36" s="28"/>
      <c r="AB36" s="28"/>
      <c r="AD36" s="24">
        <v>0</v>
      </c>
      <c r="AE36" s="42"/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/>
      <c r="AM36" s="46"/>
      <c r="AN36" s="46"/>
      <c r="AO36" s="46"/>
      <c r="AP36" s="47"/>
      <c r="AQ36" s="42"/>
      <c r="AR36" s="28"/>
      <c r="AT36" s="47"/>
      <c r="AU36" s="28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8"/>
      <c r="BG36" s="42">
        <v>64.8</v>
      </c>
      <c r="BH36" s="28">
        <v>64.900000000000006</v>
      </c>
      <c r="BI36" s="28">
        <v>1012.1</v>
      </c>
      <c r="BJ36" s="28">
        <v>1012.5</v>
      </c>
      <c r="BK36" s="28">
        <v>0</v>
      </c>
      <c r="BL36" s="28">
        <v>0</v>
      </c>
      <c r="BM36" s="28">
        <v>4.4000000000000004</v>
      </c>
      <c r="BN36" s="22">
        <v>2</v>
      </c>
      <c r="BO36" s="28" t="s">
        <v>16</v>
      </c>
      <c r="BP36" s="28">
        <v>8</v>
      </c>
      <c r="BQ36" s="28"/>
      <c r="BR36" s="36"/>
      <c r="BS36" s="29">
        <f t="shared" si="2"/>
        <v>32</v>
      </c>
      <c r="BT36" s="146">
        <f t="shared" si="6"/>
        <v>0</v>
      </c>
      <c r="BU36" s="145">
        <f t="shared" si="3"/>
        <v>0</v>
      </c>
      <c r="BV36" s="146">
        <f t="shared" si="4"/>
        <v>0</v>
      </c>
      <c r="BW36" s="146">
        <f t="shared" si="5"/>
        <v>0</v>
      </c>
    </row>
    <row r="37" spans="1:75" s="69" customFormat="1" x14ac:dyDescent="0.25">
      <c r="A37" s="67">
        <v>42475</v>
      </c>
      <c r="B37" s="68" t="str">
        <f t="shared" si="0"/>
        <v>16106</v>
      </c>
      <c r="C37" s="69" t="s">
        <v>26</v>
      </c>
      <c r="D37" s="69" t="s">
        <v>72</v>
      </c>
      <c r="E37" s="71">
        <v>4</v>
      </c>
      <c r="F37" s="71">
        <v>8</v>
      </c>
      <c r="G37" s="71" t="s">
        <v>24</v>
      </c>
      <c r="H37" s="21">
        <v>748</v>
      </c>
      <c r="I37" s="21">
        <f t="shared" si="1"/>
        <v>148</v>
      </c>
      <c r="J37" s="76" t="s">
        <v>54</v>
      </c>
      <c r="K37" s="21"/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/>
      <c r="S37" s="71"/>
      <c r="T37" s="71"/>
      <c r="U37" s="73"/>
      <c r="V37" s="71"/>
      <c r="W37" s="71"/>
      <c r="X37" s="71"/>
      <c r="Y37" s="73"/>
      <c r="Z37" s="71"/>
      <c r="AA37" s="71"/>
      <c r="AB37" s="71"/>
      <c r="AD37" s="72">
        <v>0</v>
      </c>
      <c r="AE37" s="21"/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/>
      <c r="AP37" s="77"/>
      <c r="AQ37" s="21"/>
      <c r="AR37" s="71"/>
      <c r="AT37" s="77"/>
      <c r="AU37" s="71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8"/>
      <c r="BG37" s="84">
        <v>64.8</v>
      </c>
      <c r="BH37" s="71">
        <v>64.900000000000006</v>
      </c>
      <c r="BI37" s="71">
        <v>1012.1</v>
      </c>
      <c r="BJ37" s="71">
        <v>1012.5</v>
      </c>
      <c r="BK37" s="71">
        <v>0</v>
      </c>
      <c r="BL37" s="71">
        <v>1</v>
      </c>
      <c r="BM37" s="71">
        <v>3.9</v>
      </c>
      <c r="BN37" s="71">
        <v>2</v>
      </c>
      <c r="BO37" s="71" t="s">
        <v>16</v>
      </c>
      <c r="BP37" s="71">
        <v>8</v>
      </c>
      <c r="BQ37" s="71"/>
      <c r="BR37" s="79"/>
      <c r="BS37" s="80">
        <f t="shared" si="2"/>
        <v>32</v>
      </c>
      <c r="BT37" s="146">
        <f t="shared" si="6"/>
        <v>0</v>
      </c>
      <c r="BU37" s="145">
        <f t="shared" si="3"/>
        <v>0</v>
      </c>
      <c r="BV37" s="146">
        <f t="shared" si="4"/>
        <v>0</v>
      </c>
      <c r="BW37" s="146">
        <f t="shared" si="5"/>
        <v>0</v>
      </c>
    </row>
    <row r="38" spans="1:75" s="19" customFormat="1" x14ac:dyDescent="0.25">
      <c r="A38" s="40">
        <v>42476</v>
      </c>
      <c r="B38" s="41" t="str">
        <f t="shared" si="0"/>
        <v>16107</v>
      </c>
      <c r="C38" s="19" t="s">
        <v>26</v>
      </c>
      <c r="D38" s="19" t="s">
        <v>84</v>
      </c>
      <c r="E38" s="28">
        <v>6</v>
      </c>
      <c r="F38" s="28">
        <v>1</v>
      </c>
      <c r="G38" s="22" t="s">
        <v>24</v>
      </c>
      <c r="H38" s="42">
        <v>806</v>
      </c>
      <c r="I38" s="42">
        <f t="shared" si="1"/>
        <v>206</v>
      </c>
      <c r="J38" s="23" t="s">
        <v>16</v>
      </c>
      <c r="K38" s="20"/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/>
      <c r="S38" s="28"/>
      <c r="T38" s="28"/>
      <c r="U38" s="43"/>
      <c r="V38" s="28"/>
      <c r="W38" s="28"/>
      <c r="X38" s="28"/>
      <c r="Y38" s="43"/>
      <c r="Z38" s="28"/>
      <c r="AA38" s="28"/>
      <c r="AB38" s="28"/>
      <c r="AD38" s="24">
        <v>0</v>
      </c>
      <c r="AE38" s="42"/>
      <c r="AF38" s="28">
        <v>0</v>
      </c>
      <c r="AG38" s="28">
        <v>0</v>
      </c>
      <c r="AH38" s="28">
        <v>1</v>
      </c>
      <c r="AI38" s="28">
        <v>0</v>
      </c>
      <c r="AJ38" s="28">
        <v>0</v>
      </c>
      <c r="AK38" s="28">
        <v>0</v>
      </c>
      <c r="AL38" s="28" t="s">
        <v>49</v>
      </c>
      <c r="AM38" s="46" t="s">
        <v>49</v>
      </c>
      <c r="AN38" s="46" t="s">
        <v>49</v>
      </c>
      <c r="AO38" s="46"/>
      <c r="AP38" s="19" t="s">
        <v>19</v>
      </c>
      <c r="AQ38" s="42" t="s">
        <v>82</v>
      </c>
      <c r="AR38" s="19">
        <v>320</v>
      </c>
      <c r="AT38" s="47"/>
      <c r="AU38" s="28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8">
        <v>1</v>
      </c>
      <c r="BG38" s="42">
        <v>72.400000000000006</v>
      </c>
      <c r="BH38" s="28">
        <v>74.2</v>
      </c>
      <c r="BI38" s="28">
        <v>1010.1</v>
      </c>
      <c r="BJ38" s="28">
        <v>1011</v>
      </c>
      <c r="BK38" s="28">
        <v>0</v>
      </c>
      <c r="BL38" s="28">
        <v>1</v>
      </c>
      <c r="BM38" s="28">
        <v>6.3</v>
      </c>
      <c r="BN38" s="28">
        <v>2</v>
      </c>
      <c r="BO38" s="28" t="s">
        <v>18</v>
      </c>
      <c r="BP38" s="28">
        <v>9</v>
      </c>
      <c r="BQ38" s="28"/>
      <c r="BR38" s="36"/>
      <c r="BS38" s="29">
        <f t="shared" si="2"/>
        <v>32</v>
      </c>
      <c r="BT38" s="146">
        <f t="shared" si="6"/>
        <v>0</v>
      </c>
      <c r="BU38" s="145">
        <f t="shared" si="3"/>
        <v>0</v>
      </c>
      <c r="BV38" s="146">
        <f t="shared" si="4"/>
        <v>0</v>
      </c>
      <c r="BW38" s="146">
        <f t="shared" si="5"/>
        <v>0</v>
      </c>
    </row>
    <row r="39" spans="1:75" s="19" customFormat="1" x14ac:dyDescent="0.25">
      <c r="A39" s="40">
        <v>42476</v>
      </c>
      <c r="B39" s="41" t="str">
        <f t="shared" si="0"/>
        <v>16107</v>
      </c>
      <c r="C39" s="19" t="s">
        <v>26</v>
      </c>
      <c r="D39" s="46" t="s">
        <v>84</v>
      </c>
      <c r="E39" s="28">
        <v>6</v>
      </c>
      <c r="F39" s="28">
        <v>2</v>
      </c>
      <c r="G39" s="22" t="s">
        <v>24</v>
      </c>
      <c r="H39" s="42">
        <v>756</v>
      </c>
      <c r="I39" s="42">
        <f t="shared" si="1"/>
        <v>156</v>
      </c>
      <c r="J39" s="23" t="s">
        <v>16</v>
      </c>
      <c r="K39" s="20"/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/>
      <c r="S39" s="28"/>
      <c r="T39" s="28"/>
      <c r="U39" s="43"/>
      <c r="V39" s="28"/>
      <c r="W39" s="28"/>
      <c r="X39" s="28"/>
      <c r="Y39" s="43"/>
      <c r="Z39" s="28"/>
      <c r="AA39" s="28"/>
      <c r="AB39" s="28"/>
      <c r="AD39" s="24">
        <v>0</v>
      </c>
      <c r="AE39" s="42"/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46"/>
      <c r="AQ39" s="42"/>
      <c r="AT39" s="47"/>
      <c r="AU39" s="28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8"/>
      <c r="BG39" s="87">
        <v>72.400000000000006</v>
      </c>
      <c r="BH39" s="22">
        <v>74.2</v>
      </c>
      <c r="BI39" s="22">
        <v>1010.1</v>
      </c>
      <c r="BJ39" s="22">
        <v>1011</v>
      </c>
      <c r="BK39" s="22">
        <v>0</v>
      </c>
      <c r="BL39" s="22">
        <v>1</v>
      </c>
      <c r="BM39" s="22">
        <v>9.6999999999999993</v>
      </c>
      <c r="BN39" s="22">
        <v>2</v>
      </c>
      <c r="BO39" s="22" t="s">
        <v>18</v>
      </c>
      <c r="BP39" s="28">
        <v>9</v>
      </c>
      <c r="BQ39" s="28"/>
      <c r="BR39" s="36"/>
      <c r="BS39" s="29">
        <f t="shared" si="2"/>
        <v>32</v>
      </c>
      <c r="BT39" s="146">
        <f t="shared" si="6"/>
        <v>0</v>
      </c>
      <c r="BU39" s="145">
        <f t="shared" si="3"/>
        <v>0</v>
      </c>
      <c r="BV39" s="146">
        <f t="shared" si="4"/>
        <v>0</v>
      </c>
      <c r="BW39" s="146">
        <f t="shared" si="5"/>
        <v>0</v>
      </c>
    </row>
    <row r="40" spans="1:75" s="19" customFormat="1" x14ac:dyDescent="0.25">
      <c r="A40" s="40">
        <v>42476</v>
      </c>
      <c r="B40" s="41" t="str">
        <f t="shared" si="0"/>
        <v>16107</v>
      </c>
      <c r="C40" s="19" t="s">
        <v>26</v>
      </c>
      <c r="D40" s="46" t="s">
        <v>84</v>
      </c>
      <c r="E40" s="28">
        <v>6</v>
      </c>
      <c r="F40" s="28">
        <v>3</v>
      </c>
      <c r="G40" s="22" t="s">
        <v>24</v>
      </c>
      <c r="H40" s="42">
        <v>745</v>
      </c>
      <c r="I40" s="42">
        <f t="shared" si="1"/>
        <v>145</v>
      </c>
      <c r="J40" s="23" t="s">
        <v>16</v>
      </c>
      <c r="K40" s="20"/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1</v>
      </c>
      <c r="R40" s="28" t="s">
        <v>49</v>
      </c>
      <c r="S40" s="28" t="s">
        <v>49</v>
      </c>
      <c r="T40" s="28" t="s">
        <v>49</v>
      </c>
      <c r="U40" s="43"/>
      <c r="V40" s="28" t="s">
        <v>42</v>
      </c>
      <c r="W40" s="28" t="s">
        <v>82</v>
      </c>
      <c r="X40" s="28">
        <v>340</v>
      </c>
      <c r="Y40" s="43"/>
      <c r="Z40" s="28"/>
      <c r="AA40" s="28"/>
      <c r="AB40" s="28"/>
      <c r="AD40" s="24">
        <v>1</v>
      </c>
      <c r="AE40" s="42"/>
      <c r="AF40" s="28">
        <v>1</v>
      </c>
      <c r="AG40" s="28">
        <v>1</v>
      </c>
      <c r="AH40" s="28">
        <v>0</v>
      </c>
      <c r="AI40" s="28">
        <v>1</v>
      </c>
      <c r="AJ40" s="28">
        <v>0</v>
      </c>
      <c r="AK40" s="28">
        <v>0</v>
      </c>
      <c r="AL40" s="28" t="s">
        <v>49</v>
      </c>
      <c r="AM40" s="46" t="s">
        <v>49</v>
      </c>
      <c r="AN40" s="46" t="s">
        <v>49</v>
      </c>
      <c r="AO40" s="46"/>
      <c r="AP40" s="46" t="s">
        <v>19</v>
      </c>
      <c r="AQ40" s="42" t="s">
        <v>52</v>
      </c>
      <c r="AR40" s="19">
        <v>20</v>
      </c>
      <c r="AT40" s="47" t="s">
        <v>19</v>
      </c>
      <c r="AU40" s="28" t="s">
        <v>52</v>
      </c>
      <c r="AV40" s="47">
        <v>319</v>
      </c>
      <c r="AW40" s="47"/>
      <c r="AX40" s="47" t="s">
        <v>19</v>
      </c>
      <c r="AY40" s="47" t="s">
        <v>82</v>
      </c>
      <c r="AZ40" s="47">
        <v>110</v>
      </c>
      <c r="BA40" s="47"/>
      <c r="BB40" s="47"/>
      <c r="BC40" s="47"/>
      <c r="BD40" s="47"/>
      <c r="BE40" s="47"/>
      <c r="BF40" s="48">
        <v>3</v>
      </c>
      <c r="BG40" s="87">
        <v>72.400000000000006</v>
      </c>
      <c r="BH40" s="22">
        <v>74.2</v>
      </c>
      <c r="BI40" s="22">
        <v>1010.1</v>
      </c>
      <c r="BJ40" s="22">
        <v>1011</v>
      </c>
      <c r="BK40" s="22">
        <v>0</v>
      </c>
      <c r="BL40" s="22">
        <v>1</v>
      </c>
      <c r="BM40" s="22">
        <v>7.8</v>
      </c>
      <c r="BN40" s="22">
        <v>2</v>
      </c>
      <c r="BO40" s="22" t="s">
        <v>18</v>
      </c>
      <c r="BP40" s="28">
        <v>9</v>
      </c>
      <c r="BQ40" s="28"/>
      <c r="BR40" s="36"/>
      <c r="BS40" s="29">
        <f t="shared" si="2"/>
        <v>32</v>
      </c>
      <c r="BT40" s="146">
        <f t="shared" si="6"/>
        <v>1</v>
      </c>
      <c r="BU40" s="145">
        <f t="shared" si="3"/>
        <v>0</v>
      </c>
      <c r="BV40" s="146">
        <f t="shared" si="4"/>
        <v>0</v>
      </c>
      <c r="BW40" s="146">
        <f t="shared" si="5"/>
        <v>0</v>
      </c>
    </row>
    <row r="41" spans="1:75" s="19" customFormat="1" x14ac:dyDescent="0.25">
      <c r="A41" s="40">
        <v>42476</v>
      </c>
      <c r="B41" s="41" t="str">
        <f t="shared" si="0"/>
        <v>16107</v>
      </c>
      <c r="C41" s="19" t="s">
        <v>26</v>
      </c>
      <c r="D41" s="46" t="s">
        <v>84</v>
      </c>
      <c r="E41" s="28">
        <v>6</v>
      </c>
      <c r="F41" s="28">
        <v>4</v>
      </c>
      <c r="G41" s="22" t="s">
        <v>24</v>
      </c>
      <c r="H41" s="42">
        <v>733</v>
      </c>
      <c r="I41" s="42">
        <f t="shared" si="1"/>
        <v>133</v>
      </c>
      <c r="J41" s="23" t="s">
        <v>16</v>
      </c>
      <c r="K41" s="20"/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/>
      <c r="S41" s="28"/>
      <c r="T41" s="28"/>
      <c r="U41" s="43"/>
      <c r="V41" s="28"/>
      <c r="W41" s="28"/>
      <c r="X41" s="28"/>
      <c r="Y41" s="43"/>
      <c r="Z41" s="28"/>
      <c r="AA41" s="28"/>
      <c r="AB41" s="28"/>
      <c r="AD41" s="24">
        <v>0</v>
      </c>
      <c r="AE41" s="42"/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46"/>
      <c r="AQ41" s="42"/>
      <c r="AT41" s="47"/>
      <c r="AU41" s="28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8"/>
      <c r="BG41" s="87">
        <v>72.400000000000006</v>
      </c>
      <c r="BH41" s="22">
        <v>74.2</v>
      </c>
      <c r="BI41" s="22">
        <v>1010.1</v>
      </c>
      <c r="BJ41" s="22">
        <v>1011</v>
      </c>
      <c r="BK41" s="22">
        <v>0</v>
      </c>
      <c r="BL41" s="22">
        <v>1</v>
      </c>
      <c r="BM41" s="22">
        <v>14.4</v>
      </c>
      <c r="BN41" s="22">
        <v>2</v>
      </c>
      <c r="BO41" s="22" t="s">
        <v>18</v>
      </c>
      <c r="BP41" s="28">
        <v>9</v>
      </c>
      <c r="BQ41" s="28"/>
      <c r="BR41" s="36"/>
      <c r="BS41" s="29">
        <f t="shared" si="2"/>
        <v>32</v>
      </c>
      <c r="BT41" s="146">
        <f t="shared" si="6"/>
        <v>0</v>
      </c>
      <c r="BU41" s="145">
        <f t="shared" si="3"/>
        <v>0</v>
      </c>
      <c r="BV41" s="146">
        <f t="shared" si="4"/>
        <v>0</v>
      </c>
      <c r="BW41" s="146">
        <f t="shared" si="5"/>
        <v>0</v>
      </c>
    </row>
    <row r="42" spans="1:75" s="19" customFormat="1" x14ac:dyDescent="0.25">
      <c r="A42" s="40">
        <v>42476</v>
      </c>
      <c r="B42" s="41" t="str">
        <f t="shared" si="0"/>
        <v>16107</v>
      </c>
      <c r="C42" s="19" t="s">
        <v>26</v>
      </c>
      <c r="D42" s="46" t="s">
        <v>84</v>
      </c>
      <c r="E42" s="28">
        <v>6</v>
      </c>
      <c r="F42" s="28">
        <v>5</v>
      </c>
      <c r="G42" s="22" t="s">
        <v>24</v>
      </c>
      <c r="H42" s="42">
        <v>723</v>
      </c>
      <c r="I42" s="42">
        <f t="shared" si="1"/>
        <v>123</v>
      </c>
      <c r="J42" s="23" t="s">
        <v>16</v>
      </c>
      <c r="K42" s="20"/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/>
      <c r="S42" s="28"/>
      <c r="T42" s="28"/>
      <c r="U42" s="43"/>
      <c r="V42" s="28"/>
      <c r="W42" s="28"/>
      <c r="X42" s="28"/>
      <c r="Y42" s="43"/>
      <c r="Z42" s="28"/>
      <c r="AA42" s="28"/>
      <c r="AB42" s="28"/>
      <c r="AD42" s="24">
        <v>0</v>
      </c>
      <c r="AE42" s="42"/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46"/>
      <c r="AQ42" s="42"/>
      <c r="AT42" s="47"/>
      <c r="AU42" s="28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8"/>
      <c r="BG42" s="87">
        <v>72.400000000000006</v>
      </c>
      <c r="BH42" s="22">
        <v>74.2</v>
      </c>
      <c r="BI42" s="22">
        <v>1010.1</v>
      </c>
      <c r="BJ42" s="22">
        <v>1011</v>
      </c>
      <c r="BK42" s="22">
        <v>0</v>
      </c>
      <c r="BL42" s="22">
        <v>1</v>
      </c>
      <c r="BM42" s="22">
        <v>11.6</v>
      </c>
      <c r="BN42" s="22">
        <v>2</v>
      </c>
      <c r="BO42" s="22" t="s">
        <v>18</v>
      </c>
      <c r="BP42" s="28">
        <v>9</v>
      </c>
      <c r="BQ42" s="28"/>
      <c r="BR42" s="36"/>
      <c r="BS42" s="29">
        <f t="shared" si="2"/>
        <v>32</v>
      </c>
      <c r="BT42" s="146">
        <f t="shared" si="6"/>
        <v>0</v>
      </c>
      <c r="BU42" s="145">
        <f t="shared" si="3"/>
        <v>0</v>
      </c>
      <c r="BV42" s="146">
        <f t="shared" si="4"/>
        <v>0</v>
      </c>
      <c r="BW42" s="146">
        <f t="shared" si="5"/>
        <v>0</v>
      </c>
    </row>
    <row r="43" spans="1:75" s="19" customFormat="1" x14ac:dyDescent="0.25">
      <c r="A43" s="40">
        <v>42476</v>
      </c>
      <c r="B43" s="41" t="str">
        <f t="shared" si="0"/>
        <v>16107</v>
      </c>
      <c r="C43" s="19" t="s">
        <v>26</v>
      </c>
      <c r="D43" s="46" t="s">
        <v>84</v>
      </c>
      <c r="E43" s="28">
        <v>6</v>
      </c>
      <c r="F43" s="28">
        <v>6</v>
      </c>
      <c r="G43" s="22" t="s">
        <v>24</v>
      </c>
      <c r="H43" s="42">
        <v>712</v>
      </c>
      <c r="I43" s="42">
        <f t="shared" si="1"/>
        <v>112</v>
      </c>
      <c r="J43" s="23" t="s">
        <v>16</v>
      </c>
      <c r="K43" s="20"/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/>
      <c r="S43" s="28"/>
      <c r="T43" s="28"/>
      <c r="U43" s="43"/>
      <c r="V43" s="28"/>
      <c r="W43" s="28"/>
      <c r="X43" s="28"/>
      <c r="Y43" s="43"/>
      <c r="Z43" s="28"/>
      <c r="AA43" s="28"/>
      <c r="AB43" s="28"/>
      <c r="AD43" s="24">
        <v>0</v>
      </c>
      <c r="AE43" s="42"/>
      <c r="AF43" s="28">
        <v>0</v>
      </c>
      <c r="AG43" s="28">
        <v>0</v>
      </c>
      <c r="AH43" s="28">
        <v>1</v>
      </c>
      <c r="AI43" s="28">
        <v>0</v>
      </c>
      <c r="AJ43" s="28">
        <v>1</v>
      </c>
      <c r="AK43" s="28">
        <v>0</v>
      </c>
      <c r="AL43" s="28" t="s">
        <v>49</v>
      </c>
      <c r="AM43" s="46" t="s">
        <v>49</v>
      </c>
      <c r="AN43" s="46" t="s">
        <v>49</v>
      </c>
      <c r="AO43" s="46"/>
      <c r="AP43" s="46" t="s">
        <v>19</v>
      </c>
      <c r="AQ43" s="42" t="s">
        <v>82</v>
      </c>
      <c r="AR43" s="19">
        <v>12</v>
      </c>
      <c r="AT43" s="47"/>
      <c r="AU43" s="28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8">
        <v>1</v>
      </c>
      <c r="BG43" s="87">
        <v>72.400000000000006</v>
      </c>
      <c r="BH43" s="22">
        <v>74.2</v>
      </c>
      <c r="BI43" s="22">
        <v>1010.1</v>
      </c>
      <c r="BJ43" s="22">
        <v>1011</v>
      </c>
      <c r="BK43" s="22">
        <v>0</v>
      </c>
      <c r="BL43" s="22">
        <v>1</v>
      </c>
      <c r="BM43" s="22">
        <v>13</v>
      </c>
      <c r="BN43" s="22">
        <v>2</v>
      </c>
      <c r="BO43" s="22" t="s">
        <v>18</v>
      </c>
      <c r="BP43" s="28">
        <v>9</v>
      </c>
      <c r="BQ43" s="28"/>
      <c r="BR43" s="36"/>
      <c r="BS43" s="29">
        <f t="shared" si="2"/>
        <v>32</v>
      </c>
      <c r="BT43" s="146">
        <f t="shared" si="6"/>
        <v>0</v>
      </c>
      <c r="BU43" s="145">
        <f t="shared" si="3"/>
        <v>0</v>
      </c>
      <c r="BV43" s="146">
        <f t="shared" si="4"/>
        <v>0</v>
      </c>
      <c r="BW43" s="146">
        <f t="shared" si="5"/>
        <v>0</v>
      </c>
    </row>
    <row r="44" spans="1:75" s="19" customFormat="1" x14ac:dyDescent="0.25">
      <c r="A44" s="40">
        <v>42476</v>
      </c>
      <c r="B44" s="41" t="str">
        <f t="shared" si="0"/>
        <v>16107</v>
      </c>
      <c r="C44" s="19" t="s">
        <v>26</v>
      </c>
      <c r="D44" s="46" t="s">
        <v>84</v>
      </c>
      <c r="E44" s="28">
        <v>6</v>
      </c>
      <c r="F44" s="28">
        <v>7</v>
      </c>
      <c r="G44" s="22" t="s">
        <v>24</v>
      </c>
      <c r="H44" s="42">
        <v>701</v>
      </c>
      <c r="I44" s="42">
        <f t="shared" si="1"/>
        <v>101</v>
      </c>
      <c r="J44" s="23" t="s">
        <v>16</v>
      </c>
      <c r="K44" s="20"/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/>
      <c r="S44" s="28"/>
      <c r="T44" s="28"/>
      <c r="U44" s="43"/>
      <c r="V44" s="28"/>
      <c r="W44" s="28"/>
      <c r="X44" s="28"/>
      <c r="Y44" s="43"/>
      <c r="Z44" s="28"/>
      <c r="AA44" s="28"/>
      <c r="AB44" s="28"/>
      <c r="AD44" s="24">
        <v>0</v>
      </c>
      <c r="AE44" s="42"/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46"/>
      <c r="AQ44" s="42"/>
      <c r="AT44" s="47"/>
      <c r="AU44" s="28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8"/>
      <c r="BG44" s="87">
        <v>72.400000000000006</v>
      </c>
      <c r="BH44" s="22">
        <v>74.2</v>
      </c>
      <c r="BI44" s="22">
        <v>1010.1</v>
      </c>
      <c r="BJ44" s="22">
        <v>1011</v>
      </c>
      <c r="BK44" s="22">
        <v>0</v>
      </c>
      <c r="BL44" s="22">
        <v>1</v>
      </c>
      <c r="BM44" s="22">
        <v>7.7</v>
      </c>
      <c r="BN44" s="22">
        <v>2</v>
      </c>
      <c r="BO44" s="22" t="s">
        <v>18</v>
      </c>
      <c r="BP44" s="28">
        <v>9</v>
      </c>
      <c r="BQ44" s="28"/>
      <c r="BR44" s="36"/>
      <c r="BS44" s="29">
        <f t="shared" si="2"/>
        <v>32</v>
      </c>
      <c r="BT44" s="146">
        <f t="shared" si="6"/>
        <v>0</v>
      </c>
      <c r="BU44" s="145">
        <f t="shared" si="3"/>
        <v>0</v>
      </c>
      <c r="BV44" s="146">
        <f t="shared" si="4"/>
        <v>0</v>
      </c>
      <c r="BW44" s="146">
        <f t="shared" si="5"/>
        <v>0</v>
      </c>
    </row>
    <row r="45" spans="1:75" s="19" customFormat="1" x14ac:dyDescent="0.25">
      <c r="A45" s="40">
        <v>42476</v>
      </c>
      <c r="B45" s="41" t="str">
        <f t="shared" si="0"/>
        <v>16107</v>
      </c>
      <c r="C45" s="19" t="s">
        <v>26</v>
      </c>
      <c r="D45" s="46" t="s">
        <v>84</v>
      </c>
      <c r="E45" s="28">
        <v>6</v>
      </c>
      <c r="F45" s="28">
        <v>8</v>
      </c>
      <c r="G45" s="22" t="s">
        <v>24</v>
      </c>
      <c r="H45" s="42">
        <v>650</v>
      </c>
      <c r="I45" s="42">
        <f t="shared" si="1"/>
        <v>50</v>
      </c>
      <c r="J45" s="23" t="s">
        <v>16</v>
      </c>
      <c r="K45" s="20"/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/>
      <c r="S45" s="28"/>
      <c r="T45" s="28"/>
      <c r="U45" s="43"/>
      <c r="V45" s="28"/>
      <c r="W45" s="28"/>
      <c r="X45" s="28"/>
      <c r="Y45" s="43"/>
      <c r="Z45" s="28"/>
      <c r="AA45" s="28"/>
      <c r="AB45" s="28"/>
      <c r="AD45" s="24">
        <v>0</v>
      </c>
      <c r="AE45" s="42"/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/>
      <c r="AM45" s="46"/>
      <c r="AN45" s="46"/>
      <c r="AO45" s="46"/>
      <c r="AQ45" s="42"/>
      <c r="AT45" s="47"/>
      <c r="AU45" s="28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8"/>
      <c r="BG45" s="87">
        <v>72.400000000000006</v>
      </c>
      <c r="BH45" s="22">
        <v>74.2</v>
      </c>
      <c r="BI45" s="22">
        <v>1010.1</v>
      </c>
      <c r="BJ45" s="22">
        <v>1011</v>
      </c>
      <c r="BK45" s="22">
        <v>0</v>
      </c>
      <c r="BL45" s="22">
        <v>1</v>
      </c>
      <c r="BM45" s="22">
        <v>9.4</v>
      </c>
      <c r="BN45" s="22">
        <v>2</v>
      </c>
      <c r="BO45" s="22" t="s">
        <v>18</v>
      </c>
      <c r="BP45" s="28">
        <v>9</v>
      </c>
      <c r="BQ45" s="28"/>
      <c r="BR45" s="36"/>
      <c r="BS45" s="29">
        <f t="shared" si="2"/>
        <v>32</v>
      </c>
      <c r="BT45" s="146">
        <f t="shared" si="6"/>
        <v>0</v>
      </c>
      <c r="BU45" s="145">
        <f t="shared" si="3"/>
        <v>0</v>
      </c>
      <c r="BV45" s="146">
        <f t="shared" si="4"/>
        <v>0</v>
      </c>
      <c r="BW45" s="146">
        <f t="shared" si="5"/>
        <v>0</v>
      </c>
    </row>
    <row r="46" spans="1:75" s="19" customFormat="1" x14ac:dyDescent="0.25">
      <c r="A46" s="40">
        <v>42476</v>
      </c>
      <c r="B46" s="41" t="str">
        <f t="shared" si="0"/>
        <v>16107</v>
      </c>
      <c r="C46" s="19" t="s">
        <v>26</v>
      </c>
      <c r="D46" s="46" t="s">
        <v>84</v>
      </c>
      <c r="E46" s="28">
        <v>6</v>
      </c>
      <c r="F46" s="28">
        <v>9</v>
      </c>
      <c r="G46" s="22" t="s">
        <v>24</v>
      </c>
      <c r="H46" s="42">
        <v>640</v>
      </c>
      <c r="I46" s="42">
        <f t="shared" si="1"/>
        <v>40</v>
      </c>
      <c r="J46" s="23" t="s">
        <v>16</v>
      </c>
      <c r="K46" s="20"/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1</v>
      </c>
      <c r="R46" s="28" t="s">
        <v>49</v>
      </c>
      <c r="S46" s="28" t="s">
        <v>49</v>
      </c>
      <c r="T46" s="28" t="s">
        <v>49</v>
      </c>
      <c r="U46" s="43"/>
      <c r="V46" s="47" t="s">
        <v>29</v>
      </c>
      <c r="W46" s="42" t="s">
        <v>23</v>
      </c>
      <c r="X46" s="28">
        <v>310</v>
      </c>
      <c r="Y46" s="43"/>
      <c r="Z46" s="28"/>
      <c r="AA46" s="28"/>
      <c r="AB46" s="28"/>
      <c r="AD46" s="48">
        <v>1</v>
      </c>
      <c r="AE46" s="42"/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/>
      <c r="AM46" s="46"/>
      <c r="AN46" s="46"/>
      <c r="AO46" s="46"/>
      <c r="AQ46" s="42"/>
      <c r="AT46" s="47"/>
      <c r="AU46" s="28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8"/>
      <c r="BG46" s="87">
        <v>72.400000000000006</v>
      </c>
      <c r="BH46" s="22">
        <v>74.2</v>
      </c>
      <c r="BI46" s="22">
        <v>1010.1</v>
      </c>
      <c r="BJ46" s="22">
        <v>1011</v>
      </c>
      <c r="BK46" s="22">
        <v>0</v>
      </c>
      <c r="BL46" s="22">
        <v>1</v>
      </c>
      <c r="BM46" s="22">
        <v>13</v>
      </c>
      <c r="BN46" s="22">
        <v>2</v>
      </c>
      <c r="BO46" s="22" t="s">
        <v>18</v>
      </c>
      <c r="BP46" s="28">
        <v>9</v>
      </c>
      <c r="BQ46" s="28"/>
      <c r="BR46" s="36"/>
      <c r="BS46" s="29">
        <f t="shared" si="2"/>
        <v>32</v>
      </c>
      <c r="BT46" s="146">
        <f t="shared" si="6"/>
        <v>1</v>
      </c>
      <c r="BU46" s="145">
        <f t="shared" si="3"/>
        <v>0</v>
      </c>
      <c r="BV46" s="146">
        <f t="shared" si="4"/>
        <v>0</v>
      </c>
      <c r="BW46" s="146">
        <f t="shared" si="5"/>
        <v>0</v>
      </c>
    </row>
    <row r="47" spans="1:75" s="69" customFormat="1" x14ac:dyDescent="0.25">
      <c r="A47" s="67">
        <v>42476</v>
      </c>
      <c r="B47" s="68" t="str">
        <f t="shared" si="0"/>
        <v>16107</v>
      </c>
      <c r="C47" s="69" t="s">
        <v>26</v>
      </c>
      <c r="D47" s="69" t="s">
        <v>84</v>
      </c>
      <c r="E47" s="71">
        <v>6</v>
      </c>
      <c r="F47" s="71">
        <v>10</v>
      </c>
      <c r="G47" s="71" t="s">
        <v>24</v>
      </c>
      <c r="H47" s="21">
        <v>630</v>
      </c>
      <c r="I47" s="21">
        <f t="shared" si="1"/>
        <v>30</v>
      </c>
      <c r="J47" s="76" t="s">
        <v>16</v>
      </c>
      <c r="K47" s="21"/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/>
      <c r="S47" s="71"/>
      <c r="T47" s="71"/>
      <c r="U47" s="73"/>
      <c r="V47" s="71"/>
      <c r="W47" s="71"/>
      <c r="X47" s="71"/>
      <c r="Y47" s="73"/>
      <c r="Z47" s="71"/>
      <c r="AA47" s="71"/>
      <c r="AB47" s="71"/>
      <c r="AD47" s="72">
        <v>0</v>
      </c>
      <c r="AE47" s="21"/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/>
      <c r="AQ47" s="21"/>
      <c r="AT47" s="77"/>
      <c r="AU47" s="71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8"/>
      <c r="BG47" s="84">
        <v>72.400000000000006</v>
      </c>
      <c r="BH47" s="71">
        <v>74.2</v>
      </c>
      <c r="BI47" s="71">
        <v>1010.1</v>
      </c>
      <c r="BJ47" s="71">
        <v>1011</v>
      </c>
      <c r="BK47" s="71">
        <v>0</v>
      </c>
      <c r="BL47" s="71">
        <v>1</v>
      </c>
      <c r="BM47" s="71">
        <v>8.1</v>
      </c>
      <c r="BN47" s="71">
        <v>2</v>
      </c>
      <c r="BO47" s="71" t="s">
        <v>18</v>
      </c>
      <c r="BP47" s="71">
        <v>9</v>
      </c>
      <c r="BQ47" s="71"/>
      <c r="BR47" s="79"/>
      <c r="BS47" s="80">
        <f t="shared" si="2"/>
        <v>32</v>
      </c>
      <c r="BT47" s="146">
        <f t="shared" si="6"/>
        <v>0</v>
      </c>
      <c r="BU47" s="145">
        <f t="shared" si="3"/>
        <v>0</v>
      </c>
      <c r="BV47" s="146">
        <f t="shared" si="4"/>
        <v>0</v>
      </c>
      <c r="BW47" s="146">
        <f t="shared" si="5"/>
        <v>0</v>
      </c>
    </row>
    <row r="48" spans="1:75" s="19" customFormat="1" x14ac:dyDescent="0.25">
      <c r="A48" s="40">
        <v>42476</v>
      </c>
      <c r="B48" s="41" t="str">
        <f t="shared" si="0"/>
        <v>16107</v>
      </c>
      <c r="C48" s="19" t="s">
        <v>26</v>
      </c>
      <c r="D48" s="19" t="s">
        <v>71</v>
      </c>
      <c r="E48" s="28">
        <v>7</v>
      </c>
      <c r="F48" s="28">
        <v>1</v>
      </c>
      <c r="G48" s="22" t="s">
        <v>24</v>
      </c>
      <c r="H48" s="42">
        <v>629</v>
      </c>
      <c r="I48" s="42">
        <f t="shared" si="1"/>
        <v>29</v>
      </c>
      <c r="J48" s="23" t="s">
        <v>54</v>
      </c>
      <c r="K48" s="20"/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/>
      <c r="S48" s="28"/>
      <c r="T48" s="28"/>
      <c r="U48" s="43"/>
      <c r="V48" s="28"/>
      <c r="W48" s="28"/>
      <c r="X48" s="28"/>
      <c r="Y48" s="43"/>
      <c r="Z48" s="28"/>
      <c r="AA48" s="28"/>
      <c r="AB48" s="28"/>
      <c r="AD48" s="24">
        <v>0</v>
      </c>
      <c r="AE48" s="42"/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M48" s="28"/>
      <c r="AN48" s="46"/>
      <c r="AO48" s="46"/>
      <c r="AP48" s="46"/>
      <c r="AR48" s="42"/>
      <c r="AT48" s="47"/>
      <c r="AU48" s="28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8"/>
      <c r="BG48" s="42">
        <v>71.900000000000006</v>
      </c>
      <c r="BH48" s="28">
        <v>72.8</v>
      </c>
      <c r="BI48" s="28">
        <v>1010.5</v>
      </c>
      <c r="BJ48" s="28">
        <v>1011.6</v>
      </c>
      <c r="BK48" s="28" t="s">
        <v>49</v>
      </c>
      <c r="BL48" s="28">
        <v>0</v>
      </c>
      <c r="BM48" s="28">
        <v>11.6</v>
      </c>
      <c r="BN48" s="28">
        <v>2</v>
      </c>
      <c r="BO48" s="28" t="s">
        <v>16</v>
      </c>
      <c r="BP48" s="28">
        <v>9</v>
      </c>
      <c r="BQ48" s="28"/>
      <c r="BR48" s="36"/>
      <c r="BS48" s="29">
        <f t="shared" si="2"/>
        <v>32</v>
      </c>
      <c r="BT48" s="146">
        <f t="shared" si="6"/>
        <v>0</v>
      </c>
      <c r="BU48" s="145">
        <f t="shared" si="3"/>
        <v>0</v>
      </c>
      <c r="BV48" s="146">
        <f t="shared" si="4"/>
        <v>0</v>
      </c>
      <c r="BW48" s="146">
        <f t="shared" si="5"/>
        <v>0</v>
      </c>
    </row>
    <row r="49" spans="1:75" s="19" customFormat="1" x14ac:dyDescent="0.25">
      <c r="A49" s="40">
        <v>42476</v>
      </c>
      <c r="B49" s="41" t="str">
        <f t="shared" si="0"/>
        <v>16107</v>
      </c>
      <c r="C49" s="19" t="s">
        <v>26</v>
      </c>
      <c r="D49" s="19" t="s">
        <v>71</v>
      </c>
      <c r="E49" s="28">
        <v>7</v>
      </c>
      <c r="F49" s="28">
        <v>2</v>
      </c>
      <c r="G49" s="22" t="s">
        <v>24</v>
      </c>
      <c r="H49" s="42">
        <v>639</v>
      </c>
      <c r="I49" s="42">
        <f t="shared" si="1"/>
        <v>39</v>
      </c>
      <c r="J49" s="23" t="s">
        <v>54</v>
      </c>
      <c r="K49" s="20"/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/>
      <c r="S49" s="28"/>
      <c r="T49" s="28"/>
      <c r="U49" s="43"/>
      <c r="V49" s="28"/>
      <c r="W49" s="28"/>
      <c r="X49" s="28"/>
      <c r="Y49" s="43"/>
      <c r="Z49" s="28"/>
      <c r="AA49" s="28"/>
      <c r="AB49" s="28"/>
      <c r="AD49" s="24">
        <v>0</v>
      </c>
      <c r="AE49" s="42"/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M49" s="28"/>
      <c r="AN49" s="46"/>
      <c r="AO49" s="46"/>
      <c r="AP49" s="46"/>
      <c r="AR49" s="42"/>
      <c r="AT49" s="47"/>
      <c r="AU49" s="28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8"/>
      <c r="BG49" s="42">
        <v>71.900000000000006</v>
      </c>
      <c r="BH49" s="28">
        <v>72.8</v>
      </c>
      <c r="BI49" s="28">
        <v>1010.5</v>
      </c>
      <c r="BJ49" s="28">
        <v>1011.6</v>
      </c>
      <c r="BK49" s="28" t="s">
        <v>49</v>
      </c>
      <c r="BL49" s="28">
        <v>0</v>
      </c>
      <c r="BM49" s="28">
        <v>13.6</v>
      </c>
      <c r="BN49" s="28">
        <v>2</v>
      </c>
      <c r="BO49" s="28" t="s">
        <v>16</v>
      </c>
      <c r="BP49" s="28">
        <v>9</v>
      </c>
      <c r="BQ49" s="28"/>
      <c r="BR49" s="36"/>
      <c r="BS49" s="29">
        <f t="shared" si="2"/>
        <v>32</v>
      </c>
      <c r="BT49" s="146">
        <f t="shared" si="6"/>
        <v>0</v>
      </c>
      <c r="BU49" s="145">
        <f t="shared" si="3"/>
        <v>0</v>
      </c>
      <c r="BV49" s="146">
        <f t="shared" si="4"/>
        <v>0</v>
      </c>
      <c r="BW49" s="146">
        <f t="shared" si="5"/>
        <v>0</v>
      </c>
    </row>
    <row r="50" spans="1:75" s="19" customFormat="1" x14ac:dyDescent="0.25">
      <c r="A50" s="40">
        <v>42476</v>
      </c>
      <c r="B50" s="41" t="str">
        <f t="shared" si="0"/>
        <v>16107</v>
      </c>
      <c r="C50" s="19" t="s">
        <v>26</v>
      </c>
      <c r="D50" s="19" t="s">
        <v>71</v>
      </c>
      <c r="E50" s="28">
        <v>7</v>
      </c>
      <c r="F50" s="28">
        <v>3</v>
      </c>
      <c r="G50" s="22" t="s">
        <v>24</v>
      </c>
      <c r="H50" s="42">
        <v>650</v>
      </c>
      <c r="I50" s="42">
        <f t="shared" si="1"/>
        <v>50</v>
      </c>
      <c r="J50" s="23" t="s">
        <v>54</v>
      </c>
      <c r="K50" s="20"/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/>
      <c r="S50" s="28"/>
      <c r="T50" s="28"/>
      <c r="U50" s="43"/>
      <c r="V50" s="28"/>
      <c r="W50" s="28"/>
      <c r="X50" s="28"/>
      <c r="Y50" s="43"/>
      <c r="Z50" s="28"/>
      <c r="AA50" s="28"/>
      <c r="AB50" s="28"/>
      <c r="AD50" s="24">
        <v>0</v>
      </c>
      <c r="AE50" s="42"/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M50" s="28"/>
      <c r="AN50" s="46"/>
      <c r="AO50" s="46"/>
      <c r="AP50" s="46"/>
      <c r="AR50" s="42"/>
      <c r="AT50" s="47"/>
      <c r="AU50" s="28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8"/>
      <c r="BG50" s="42">
        <v>71.900000000000006</v>
      </c>
      <c r="BH50" s="28">
        <v>72.8</v>
      </c>
      <c r="BI50" s="28">
        <v>1010.5</v>
      </c>
      <c r="BJ50" s="28">
        <v>1011.6</v>
      </c>
      <c r="BK50" s="28" t="s">
        <v>49</v>
      </c>
      <c r="BL50" s="28">
        <v>0</v>
      </c>
      <c r="BM50" s="28">
        <v>11.8</v>
      </c>
      <c r="BN50" s="28">
        <v>2</v>
      </c>
      <c r="BO50" s="28" t="s">
        <v>18</v>
      </c>
      <c r="BP50" s="28">
        <v>9</v>
      </c>
      <c r="BQ50" s="28"/>
      <c r="BR50" s="36"/>
      <c r="BS50" s="29">
        <f t="shared" si="2"/>
        <v>32</v>
      </c>
      <c r="BT50" s="146">
        <f t="shared" si="6"/>
        <v>0</v>
      </c>
      <c r="BU50" s="145">
        <f t="shared" si="3"/>
        <v>0</v>
      </c>
      <c r="BV50" s="146">
        <f t="shared" si="4"/>
        <v>0</v>
      </c>
      <c r="BW50" s="146">
        <f t="shared" si="5"/>
        <v>0</v>
      </c>
    </row>
    <row r="51" spans="1:75" s="19" customFormat="1" x14ac:dyDescent="0.25">
      <c r="A51" s="40">
        <v>42476</v>
      </c>
      <c r="B51" s="41" t="str">
        <f t="shared" si="0"/>
        <v>16107</v>
      </c>
      <c r="C51" s="19" t="s">
        <v>26</v>
      </c>
      <c r="D51" s="19" t="s">
        <v>71</v>
      </c>
      <c r="E51" s="28">
        <v>7</v>
      </c>
      <c r="F51" s="28">
        <v>4</v>
      </c>
      <c r="G51" s="22" t="s">
        <v>24</v>
      </c>
      <c r="H51" s="42">
        <v>702</v>
      </c>
      <c r="I51" s="42">
        <f t="shared" si="1"/>
        <v>102</v>
      </c>
      <c r="J51" s="23" t="s">
        <v>54</v>
      </c>
      <c r="K51" s="20"/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/>
      <c r="S51" s="28"/>
      <c r="T51" s="28"/>
      <c r="U51" s="43"/>
      <c r="V51" s="28"/>
      <c r="W51" s="28"/>
      <c r="X51" s="28"/>
      <c r="Y51" s="43"/>
      <c r="Z51" s="28"/>
      <c r="AA51" s="28"/>
      <c r="AB51" s="28"/>
      <c r="AD51" s="24">
        <v>0</v>
      </c>
      <c r="AE51" s="42"/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M51" s="28"/>
      <c r="AN51" s="46"/>
      <c r="AO51" s="46"/>
      <c r="AP51" s="46"/>
      <c r="AR51" s="42"/>
      <c r="AT51" s="47"/>
      <c r="AU51" s="28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8"/>
      <c r="BG51" s="42">
        <v>71.900000000000006</v>
      </c>
      <c r="BH51" s="28">
        <v>72.8</v>
      </c>
      <c r="BI51" s="28">
        <v>1010.5</v>
      </c>
      <c r="BJ51" s="28">
        <v>1011.6</v>
      </c>
      <c r="BK51" s="28" t="s">
        <v>49</v>
      </c>
      <c r="BL51" s="28">
        <v>0</v>
      </c>
      <c r="BM51" s="28">
        <v>17.5</v>
      </c>
      <c r="BN51" s="28">
        <v>2</v>
      </c>
      <c r="BO51" s="28" t="s">
        <v>16</v>
      </c>
      <c r="BP51" s="28">
        <v>9</v>
      </c>
      <c r="BQ51" s="28"/>
      <c r="BR51" s="36"/>
      <c r="BS51" s="29">
        <f t="shared" si="2"/>
        <v>32</v>
      </c>
      <c r="BT51" s="146">
        <f t="shared" si="6"/>
        <v>0</v>
      </c>
      <c r="BU51" s="145">
        <f t="shared" si="3"/>
        <v>0</v>
      </c>
      <c r="BV51" s="146">
        <f t="shared" si="4"/>
        <v>0</v>
      </c>
      <c r="BW51" s="146">
        <f t="shared" si="5"/>
        <v>0</v>
      </c>
    </row>
    <row r="52" spans="1:75" s="19" customFormat="1" x14ac:dyDescent="0.25">
      <c r="A52" s="40">
        <v>42476</v>
      </c>
      <c r="B52" s="41" t="str">
        <f t="shared" si="0"/>
        <v>16107</v>
      </c>
      <c r="C52" s="19" t="s">
        <v>26</v>
      </c>
      <c r="D52" s="19" t="s">
        <v>71</v>
      </c>
      <c r="E52" s="28">
        <v>7</v>
      </c>
      <c r="F52" s="28">
        <v>5</v>
      </c>
      <c r="G52" s="22" t="s">
        <v>24</v>
      </c>
      <c r="H52" s="42">
        <v>712</v>
      </c>
      <c r="I52" s="42">
        <f t="shared" si="1"/>
        <v>112</v>
      </c>
      <c r="J52" s="23" t="s">
        <v>54</v>
      </c>
      <c r="K52" s="20"/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/>
      <c r="S52" s="28"/>
      <c r="T52" s="28"/>
      <c r="U52" s="43"/>
      <c r="V52" s="28"/>
      <c r="W52" s="28"/>
      <c r="X52" s="28"/>
      <c r="Y52" s="43"/>
      <c r="Z52" s="28"/>
      <c r="AA52" s="28"/>
      <c r="AB52" s="28"/>
      <c r="AD52" s="24">
        <v>0</v>
      </c>
      <c r="AE52" s="42"/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M52" s="28"/>
      <c r="AN52" s="46"/>
      <c r="AO52" s="46"/>
      <c r="AP52" s="46"/>
      <c r="AR52" s="42"/>
      <c r="AT52" s="47"/>
      <c r="AU52" s="28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8"/>
      <c r="BG52" s="42">
        <v>71.900000000000006</v>
      </c>
      <c r="BH52" s="28">
        <v>72.8</v>
      </c>
      <c r="BI52" s="28">
        <v>1010.5</v>
      </c>
      <c r="BJ52" s="28">
        <v>1011.6</v>
      </c>
      <c r="BK52" s="28" t="s">
        <v>49</v>
      </c>
      <c r="BL52" s="28">
        <v>0</v>
      </c>
      <c r="BM52" s="28">
        <v>14.8</v>
      </c>
      <c r="BN52" s="28">
        <v>2</v>
      </c>
      <c r="BO52" s="28" t="s">
        <v>16</v>
      </c>
      <c r="BP52" s="28">
        <v>9</v>
      </c>
      <c r="BQ52" s="28"/>
      <c r="BR52" s="36"/>
      <c r="BS52" s="29">
        <f t="shared" si="2"/>
        <v>32</v>
      </c>
      <c r="BT52" s="146">
        <f t="shared" si="6"/>
        <v>0</v>
      </c>
      <c r="BU52" s="145">
        <f t="shared" si="3"/>
        <v>0</v>
      </c>
      <c r="BV52" s="146">
        <f t="shared" si="4"/>
        <v>0</v>
      </c>
      <c r="BW52" s="146">
        <f t="shared" si="5"/>
        <v>0</v>
      </c>
    </row>
    <row r="53" spans="1:75" s="19" customFormat="1" x14ac:dyDescent="0.25">
      <c r="A53" s="40">
        <v>42476</v>
      </c>
      <c r="B53" s="41" t="str">
        <f t="shared" si="0"/>
        <v>16107</v>
      </c>
      <c r="C53" s="19" t="s">
        <v>26</v>
      </c>
      <c r="D53" s="19" t="s">
        <v>71</v>
      </c>
      <c r="E53" s="28">
        <v>7</v>
      </c>
      <c r="F53" s="28">
        <v>6</v>
      </c>
      <c r="G53" s="22" t="s">
        <v>24</v>
      </c>
      <c r="H53" s="42">
        <v>723</v>
      </c>
      <c r="I53" s="42">
        <f t="shared" si="1"/>
        <v>123</v>
      </c>
      <c r="J53" s="23" t="s">
        <v>54</v>
      </c>
      <c r="K53" s="20"/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/>
      <c r="S53" s="28"/>
      <c r="T53" s="28"/>
      <c r="U53" s="43"/>
      <c r="V53" s="28"/>
      <c r="W53" s="28"/>
      <c r="X53" s="28"/>
      <c r="Y53" s="43"/>
      <c r="Z53" s="28"/>
      <c r="AA53" s="28"/>
      <c r="AB53" s="28"/>
      <c r="AD53" s="24">
        <v>0</v>
      </c>
      <c r="AE53" s="42"/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M53" s="28"/>
      <c r="AN53" s="46"/>
      <c r="AO53" s="46"/>
      <c r="AP53" s="46"/>
      <c r="AR53" s="42"/>
      <c r="AT53" s="47"/>
      <c r="AU53" s="28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8"/>
      <c r="BG53" s="42">
        <v>71.900000000000006</v>
      </c>
      <c r="BH53" s="28">
        <v>72.8</v>
      </c>
      <c r="BI53" s="28">
        <v>1010.5</v>
      </c>
      <c r="BJ53" s="28">
        <v>1011.6</v>
      </c>
      <c r="BK53" s="28" t="s">
        <v>49</v>
      </c>
      <c r="BL53" s="28">
        <v>0</v>
      </c>
      <c r="BM53" s="28">
        <v>15.2</v>
      </c>
      <c r="BN53" s="28">
        <v>2</v>
      </c>
      <c r="BO53" s="28" t="s">
        <v>16</v>
      </c>
      <c r="BP53" s="28">
        <v>9</v>
      </c>
      <c r="BQ53" s="28"/>
      <c r="BR53" s="36"/>
      <c r="BS53" s="29">
        <f t="shared" si="2"/>
        <v>32</v>
      </c>
      <c r="BT53" s="146">
        <f t="shared" si="6"/>
        <v>0</v>
      </c>
      <c r="BU53" s="145">
        <f t="shared" si="3"/>
        <v>0</v>
      </c>
      <c r="BV53" s="146">
        <f t="shared" si="4"/>
        <v>0</v>
      </c>
      <c r="BW53" s="146">
        <f t="shared" si="5"/>
        <v>0</v>
      </c>
    </row>
    <row r="54" spans="1:75" s="19" customFormat="1" x14ac:dyDescent="0.25">
      <c r="A54" s="40">
        <v>42476</v>
      </c>
      <c r="B54" s="41" t="str">
        <f t="shared" si="0"/>
        <v>16107</v>
      </c>
      <c r="C54" s="19" t="s">
        <v>26</v>
      </c>
      <c r="D54" s="19" t="s">
        <v>71</v>
      </c>
      <c r="E54" s="28">
        <v>7</v>
      </c>
      <c r="F54" s="28">
        <v>7</v>
      </c>
      <c r="G54" s="22" t="s">
        <v>24</v>
      </c>
      <c r="H54" s="42">
        <v>734</v>
      </c>
      <c r="I54" s="42">
        <f t="shared" si="1"/>
        <v>134</v>
      </c>
      <c r="J54" s="23" t="s">
        <v>54</v>
      </c>
      <c r="K54" s="20"/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/>
      <c r="S54" s="28"/>
      <c r="T54" s="28"/>
      <c r="U54" s="43"/>
      <c r="V54" s="28"/>
      <c r="W54" s="28"/>
      <c r="X54" s="28"/>
      <c r="Y54" s="43"/>
      <c r="Z54" s="28"/>
      <c r="AA54" s="28"/>
      <c r="AB54" s="28"/>
      <c r="AD54" s="24">
        <v>0</v>
      </c>
      <c r="AE54" s="42"/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M54" s="28"/>
      <c r="AN54" s="46"/>
      <c r="AO54" s="46"/>
      <c r="AP54" s="46"/>
      <c r="AR54" s="42"/>
      <c r="AT54" s="47"/>
      <c r="AU54" s="28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8"/>
      <c r="BG54" s="42">
        <v>71.900000000000006</v>
      </c>
      <c r="BH54" s="28">
        <v>72.8</v>
      </c>
      <c r="BI54" s="28">
        <v>1010.5</v>
      </c>
      <c r="BJ54" s="28">
        <v>1011.6</v>
      </c>
      <c r="BK54" s="28" t="s">
        <v>49</v>
      </c>
      <c r="BL54" s="28">
        <v>0</v>
      </c>
      <c r="BM54" s="28">
        <v>18.2</v>
      </c>
      <c r="BN54" s="28">
        <v>1</v>
      </c>
      <c r="BO54" s="28" t="s">
        <v>18</v>
      </c>
      <c r="BP54" s="28">
        <v>9</v>
      </c>
      <c r="BQ54" s="28"/>
      <c r="BR54" s="36"/>
      <c r="BS54" s="29">
        <f t="shared" si="2"/>
        <v>32</v>
      </c>
      <c r="BT54" s="146">
        <f t="shared" si="6"/>
        <v>0</v>
      </c>
      <c r="BU54" s="145">
        <f t="shared" si="3"/>
        <v>0</v>
      </c>
      <c r="BV54" s="146">
        <f t="shared" si="4"/>
        <v>0</v>
      </c>
      <c r="BW54" s="146">
        <f t="shared" si="5"/>
        <v>0</v>
      </c>
    </row>
    <row r="55" spans="1:75" s="19" customFormat="1" x14ac:dyDescent="0.25">
      <c r="A55" s="40">
        <v>42476</v>
      </c>
      <c r="B55" s="41" t="str">
        <f t="shared" si="0"/>
        <v>16107</v>
      </c>
      <c r="C55" s="19" t="s">
        <v>26</v>
      </c>
      <c r="D55" s="19" t="s">
        <v>71</v>
      </c>
      <c r="E55" s="28">
        <v>7</v>
      </c>
      <c r="F55" s="28">
        <v>8</v>
      </c>
      <c r="G55" s="22" t="s">
        <v>24</v>
      </c>
      <c r="H55" s="42">
        <v>745</v>
      </c>
      <c r="I55" s="42">
        <f t="shared" si="1"/>
        <v>145</v>
      </c>
      <c r="J55" s="23" t="s">
        <v>54</v>
      </c>
      <c r="K55" s="20"/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/>
      <c r="S55" s="28"/>
      <c r="T55" s="28"/>
      <c r="U55" s="43"/>
      <c r="V55" s="28"/>
      <c r="W55" s="28"/>
      <c r="X55" s="28"/>
      <c r="Y55" s="43"/>
      <c r="Z55" s="28"/>
      <c r="AA55" s="28"/>
      <c r="AB55" s="28"/>
      <c r="AD55" s="24">
        <v>0</v>
      </c>
      <c r="AE55" s="42"/>
      <c r="AF55" s="28">
        <v>0</v>
      </c>
      <c r="AG55" s="28">
        <v>0</v>
      </c>
      <c r="AH55" s="28">
        <v>0</v>
      </c>
      <c r="AI55" s="28">
        <v>0</v>
      </c>
      <c r="AJ55" s="28">
        <v>1</v>
      </c>
      <c r="AK55" s="28">
        <v>0</v>
      </c>
      <c r="AM55" s="28"/>
      <c r="AN55" s="46"/>
      <c r="AO55" s="46"/>
      <c r="AP55" s="46" t="s">
        <v>30</v>
      </c>
      <c r="AQ55" s="19" t="s">
        <v>29</v>
      </c>
      <c r="AR55" s="42">
        <v>330</v>
      </c>
      <c r="AS55" s="19">
        <v>330</v>
      </c>
      <c r="AT55" s="47"/>
      <c r="AU55" s="28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8"/>
      <c r="BG55" s="42">
        <v>71.900000000000006</v>
      </c>
      <c r="BH55" s="28">
        <v>72.8</v>
      </c>
      <c r="BI55" s="28">
        <v>1010.5</v>
      </c>
      <c r="BJ55" s="28">
        <v>1011.6</v>
      </c>
      <c r="BK55" s="28" t="s">
        <v>49</v>
      </c>
      <c r="BL55" s="28">
        <v>1</v>
      </c>
      <c r="BM55" s="28">
        <v>19.3</v>
      </c>
      <c r="BN55" s="28">
        <v>1</v>
      </c>
      <c r="BO55" s="28" t="s">
        <v>18</v>
      </c>
      <c r="BP55" s="28">
        <v>9</v>
      </c>
      <c r="BQ55" s="28"/>
      <c r="BR55" s="36"/>
      <c r="BS55" s="29">
        <f t="shared" si="2"/>
        <v>32</v>
      </c>
      <c r="BT55" s="146">
        <f t="shared" si="6"/>
        <v>0</v>
      </c>
      <c r="BU55" s="145">
        <f t="shared" si="3"/>
        <v>0</v>
      </c>
      <c r="BV55" s="146">
        <f t="shared" si="4"/>
        <v>0</v>
      </c>
      <c r="BW55" s="146">
        <f t="shared" si="5"/>
        <v>0</v>
      </c>
    </row>
    <row r="56" spans="1:75" s="19" customFormat="1" x14ac:dyDescent="0.25">
      <c r="A56" s="40">
        <v>42476</v>
      </c>
      <c r="B56" s="41" t="str">
        <f t="shared" si="0"/>
        <v>16107</v>
      </c>
      <c r="C56" s="19" t="s">
        <v>26</v>
      </c>
      <c r="D56" s="19" t="s">
        <v>71</v>
      </c>
      <c r="E56" s="28">
        <v>7</v>
      </c>
      <c r="F56" s="28">
        <v>9</v>
      </c>
      <c r="G56" s="22" t="s">
        <v>24</v>
      </c>
      <c r="H56" s="42">
        <v>759</v>
      </c>
      <c r="I56" s="42">
        <f t="shared" si="1"/>
        <v>159</v>
      </c>
      <c r="J56" s="23" t="s">
        <v>54</v>
      </c>
      <c r="K56" s="20"/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/>
      <c r="S56" s="28"/>
      <c r="T56" s="28"/>
      <c r="U56" s="43"/>
      <c r="V56" s="28"/>
      <c r="W56" s="28"/>
      <c r="X56" s="28"/>
      <c r="Y56" s="43"/>
      <c r="Z56" s="28"/>
      <c r="AA56" s="28"/>
      <c r="AB56" s="28"/>
      <c r="AD56" s="24">
        <v>0</v>
      </c>
      <c r="AE56" s="42"/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M56" s="28"/>
      <c r="AN56" s="46"/>
      <c r="AO56" s="46"/>
      <c r="AP56" s="46"/>
      <c r="AR56" s="42"/>
      <c r="AT56" s="47"/>
      <c r="AU56" s="28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8"/>
      <c r="BG56" s="42">
        <v>71.900000000000006</v>
      </c>
      <c r="BH56" s="28">
        <v>72.8</v>
      </c>
      <c r="BI56" s="28">
        <v>1010.5</v>
      </c>
      <c r="BJ56" s="28">
        <v>1011.6</v>
      </c>
      <c r="BK56" s="28" t="s">
        <v>49</v>
      </c>
      <c r="BL56" s="28">
        <v>1</v>
      </c>
      <c r="BM56" s="28">
        <v>19.5</v>
      </c>
      <c r="BN56" s="28">
        <v>2</v>
      </c>
      <c r="BO56" s="28" t="s">
        <v>18</v>
      </c>
      <c r="BP56" s="28">
        <v>9</v>
      </c>
      <c r="BQ56" s="28"/>
      <c r="BR56" s="36"/>
      <c r="BS56" s="29">
        <f t="shared" si="2"/>
        <v>32</v>
      </c>
      <c r="BT56" s="146">
        <f t="shared" si="6"/>
        <v>0</v>
      </c>
      <c r="BU56" s="145">
        <f t="shared" si="3"/>
        <v>0</v>
      </c>
      <c r="BV56" s="146">
        <f t="shared" si="4"/>
        <v>0</v>
      </c>
      <c r="BW56" s="146">
        <f t="shared" si="5"/>
        <v>0</v>
      </c>
    </row>
    <row r="57" spans="1:75" s="69" customFormat="1" x14ac:dyDescent="0.25">
      <c r="A57" s="40">
        <v>42476</v>
      </c>
      <c r="B57" s="68" t="str">
        <f t="shared" si="0"/>
        <v>16107</v>
      </c>
      <c r="C57" s="69" t="s">
        <v>26</v>
      </c>
      <c r="D57" s="19" t="s">
        <v>71</v>
      </c>
      <c r="E57" s="71">
        <v>7</v>
      </c>
      <c r="F57" s="71">
        <v>10</v>
      </c>
      <c r="G57" s="71" t="s">
        <v>24</v>
      </c>
      <c r="H57" s="21">
        <v>809</v>
      </c>
      <c r="I57" s="21">
        <f t="shared" si="1"/>
        <v>209</v>
      </c>
      <c r="J57" s="76" t="s">
        <v>54</v>
      </c>
      <c r="K57" s="21"/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/>
      <c r="S57" s="71"/>
      <c r="T57" s="71"/>
      <c r="U57" s="73"/>
      <c r="V57" s="71"/>
      <c r="W57" s="71"/>
      <c r="X57" s="71"/>
      <c r="Y57" s="73"/>
      <c r="Z57" s="71"/>
      <c r="AA57" s="71"/>
      <c r="AB57" s="71"/>
      <c r="AD57" s="72">
        <v>0</v>
      </c>
      <c r="AE57" s="21"/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M57" s="71"/>
      <c r="AR57" s="21"/>
      <c r="AT57" s="77"/>
      <c r="AU57" s="71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8"/>
      <c r="BG57" s="84">
        <v>71.900000000000006</v>
      </c>
      <c r="BH57" s="71">
        <v>72.8</v>
      </c>
      <c r="BI57" s="71">
        <v>1010.5</v>
      </c>
      <c r="BJ57" s="71">
        <v>1011.6</v>
      </c>
      <c r="BK57" s="71" t="s">
        <v>49</v>
      </c>
      <c r="BL57" s="71">
        <v>0</v>
      </c>
      <c r="BM57" s="71">
        <v>11.5</v>
      </c>
      <c r="BN57" s="71">
        <v>2</v>
      </c>
      <c r="BO57" s="71" t="s">
        <v>16</v>
      </c>
      <c r="BP57" s="71">
        <v>9</v>
      </c>
      <c r="BQ57" s="71"/>
      <c r="BR57" s="79"/>
      <c r="BS57" s="80">
        <f t="shared" si="2"/>
        <v>32</v>
      </c>
      <c r="BT57" s="146">
        <f t="shared" si="6"/>
        <v>0</v>
      </c>
      <c r="BU57" s="145">
        <f t="shared" si="3"/>
        <v>0</v>
      </c>
      <c r="BV57" s="146">
        <f t="shared" si="4"/>
        <v>0</v>
      </c>
      <c r="BW57" s="146">
        <f t="shared" si="5"/>
        <v>0</v>
      </c>
    </row>
    <row r="58" spans="1:75" s="19" customFormat="1" x14ac:dyDescent="0.25">
      <c r="A58" s="40">
        <v>42476</v>
      </c>
      <c r="B58" s="41" t="str">
        <f t="shared" si="0"/>
        <v>16107</v>
      </c>
      <c r="C58" s="19" t="s">
        <v>26</v>
      </c>
      <c r="D58" s="19" t="s">
        <v>72</v>
      </c>
      <c r="E58" s="28">
        <v>8</v>
      </c>
      <c r="F58" s="28">
        <v>1</v>
      </c>
      <c r="G58" s="22" t="s">
        <v>24</v>
      </c>
      <c r="H58" s="42">
        <v>607</v>
      </c>
      <c r="I58" s="42">
        <f t="shared" si="1"/>
        <v>7</v>
      </c>
      <c r="J58" s="23" t="s">
        <v>54</v>
      </c>
      <c r="K58" s="20"/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/>
      <c r="S58" s="28"/>
      <c r="T58" s="28"/>
      <c r="U58" s="43"/>
      <c r="V58" s="28"/>
      <c r="W58" s="28"/>
      <c r="X58" s="28"/>
      <c r="Y58" s="43"/>
      <c r="Z58" s="28"/>
      <c r="AA58" s="28"/>
      <c r="AB58" s="28"/>
      <c r="AD58" s="24">
        <v>0</v>
      </c>
      <c r="AE58" s="42"/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/>
      <c r="AM58" s="46"/>
      <c r="AN58" s="46"/>
      <c r="AO58" s="46"/>
      <c r="AQ58" s="42"/>
      <c r="AT58" s="47"/>
      <c r="AU58" s="28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8"/>
      <c r="BG58" s="88">
        <v>71.900000000000006</v>
      </c>
      <c r="BH58" s="65">
        <v>72.400000000000006</v>
      </c>
      <c r="BI58" s="65">
        <v>1011</v>
      </c>
      <c r="BJ58" s="65">
        <v>1011.5</v>
      </c>
      <c r="BK58" s="65">
        <v>0</v>
      </c>
      <c r="BL58" s="28">
        <v>1</v>
      </c>
      <c r="BM58" s="28">
        <v>11.9</v>
      </c>
      <c r="BN58" s="28">
        <v>2</v>
      </c>
      <c r="BO58" s="28" t="s">
        <v>16</v>
      </c>
      <c r="BP58" s="28">
        <v>9</v>
      </c>
      <c r="BQ58" s="28"/>
      <c r="BR58" s="36"/>
      <c r="BS58" s="29">
        <f t="shared" si="2"/>
        <v>32</v>
      </c>
      <c r="BT58" s="146">
        <f t="shared" si="6"/>
        <v>0</v>
      </c>
      <c r="BU58" s="145">
        <f t="shared" si="3"/>
        <v>0</v>
      </c>
      <c r="BV58" s="146">
        <f t="shared" si="4"/>
        <v>0</v>
      </c>
      <c r="BW58" s="146">
        <f t="shared" si="5"/>
        <v>0</v>
      </c>
    </row>
    <row r="59" spans="1:75" s="19" customFormat="1" x14ac:dyDescent="0.25">
      <c r="A59" s="40">
        <v>42476</v>
      </c>
      <c r="B59" s="41" t="str">
        <f t="shared" si="0"/>
        <v>16107</v>
      </c>
      <c r="C59" s="19" t="s">
        <v>26</v>
      </c>
      <c r="D59" s="19" t="s">
        <v>72</v>
      </c>
      <c r="E59" s="28">
        <v>8</v>
      </c>
      <c r="F59" s="28">
        <v>2</v>
      </c>
      <c r="G59" s="22" t="s">
        <v>24</v>
      </c>
      <c r="H59" s="42">
        <v>618</v>
      </c>
      <c r="I59" s="42">
        <f t="shared" si="1"/>
        <v>18</v>
      </c>
      <c r="J59" s="23" t="s">
        <v>54</v>
      </c>
      <c r="K59" s="20"/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/>
      <c r="S59" s="28"/>
      <c r="T59" s="28"/>
      <c r="U59" s="43"/>
      <c r="V59" s="28"/>
      <c r="W59" s="28"/>
      <c r="X59" s="28"/>
      <c r="Y59" s="43"/>
      <c r="Z59" s="28"/>
      <c r="AA59" s="28"/>
      <c r="AB59" s="28"/>
      <c r="AD59" s="24">
        <v>0</v>
      </c>
      <c r="AE59" s="42"/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/>
      <c r="AM59" s="46"/>
      <c r="AN59" s="46"/>
      <c r="AO59" s="46"/>
      <c r="AQ59" s="42"/>
      <c r="AT59" s="47"/>
      <c r="AU59" s="28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8"/>
      <c r="BG59" s="87">
        <v>71.900000000000006</v>
      </c>
      <c r="BH59" s="22">
        <v>72.400000000000006</v>
      </c>
      <c r="BI59" s="22">
        <v>1011</v>
      </c>
      <c r="BJ59" s="22">
        <v>1011.5</v>
      </c>
      <c r="BK59" s="22">
        <v>0</v>
      </c>
      <c r="BL59" s="28">
        <v>2</v>
      </c>
      <c r="BM59" s="28">
        <v>16.2</v>
      </c>
      <c r="BN59" s="28">
        <v>2</v>
      </c>
      <c r="BO59" s="28" t="s">
        <v>16</v>
      </c>
      <c r="BP59" s="28">
        <v>9</v>
      </c>
      <c r="BQ59" s="28"/>
      <c r="BR59" s="36"/>
      <c r="BS59" s="29">
        <f t="shared" si="2"/>
        <v>32</v>
      </c>
      <c r="BT59" s="146">
        <f t="shared" si="6"/>
        <v>0</v>
      </c>
      <c r="BU59" s="145">
        <f t="shared" si="3"/>
        <v>0</v>
      </c>
      <c r="BV59" s="146">
        <f t="shared" si="4"/>
        <v>0</v>
      </c>
      <c r="BW59" s="146">
        <f t="shared" si="5"/>
        <v>0</v>
      </c>
    </row>
    <row r="60" spans="1:75" s="19" customFormat="1" x14ac:dyDescent="0.25">
      <c r="A60" s="40">
        <v>42476</v>
      </c>
      <c r="B60" s="41" t="str">
        <f t="shared" si="0"/>
        <v>16107</v>
      </c>
      <c r="C60" s="19" t="s">
        <v>26</v>
      </c>
      <c r="D60" s="19" t="s">
        <v>72</v>
      </c>
      <c r="E60" s="28">
        <v>8</v>
      </c>
      <c r="F60" s="28">
        <v>3</v>
      </c>
      <c r="G60" s="22" t="s">
        <v>24</v>
      </c>
      <c r="H60" s="42">
        <v>632</v>
      </c>
      <c r="I60" s="42">
        <f t="shared" si="1"/>
        <v>32</v>
      </c>
      <c r="J60" s="23" t="s">
        <v>54</v>
      </c>
      <c r="K60" s="20"/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/>
      <c r="S60" s="28"/>
      <c r="T60" s="28"/>
      <c r="U60" s="43"/>
      <c r="V60" s="28"/>
      <c r="W60" s="28"/>
      <c r="X60" s="28"/>
      <c r="Y60" s="43"/>
      <c r="Z60" s="28"/>
      <c r="AA60" s="28"/>
      <c r="AB60" s="28"/>
      <c r="AD60" s="24">
        <v>0</v>
      </c>
      <c r="AE60" s="42"/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/>
      <c r="AM60" s="46"/>
      <c r="AN60" s="46"/>
      <c r="AO60" s="46"/>
      <c r="AQ60" s="42"/>
      <c r="AT60" s="47"/>
      <c r="AU60" s="28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8"/>
      <c r="BG60" s="87">
        <v>71.900000000000006</v>
      </c>
      <c r="BH60" s="22">
        <v>72.400000000000006</v>
      </c>
      <c r="BI60" s="22">
        <v>1011</v>
      </c>
      <c r="BJ60" s="22">
        <v>1011.5</v>
      </c>
      <c r="BK60" s="22">
        <v>0</v>
      </c>
      <c r="BL60" s="28">
        <v>2</v>
      </c>
      <c r="BM60" s="28">
        <v>10.5</v>
      </c>
      <c r="BN60" s="28">
        <v>2</v>
      </c>
      <c r="BO60" s="28" t="s">
        <v>18</v>
      </c>
      <c r="BP60" s="28">
        <v>9</v>
      </c>
      <c r="BQ60" s="28"/>
      <c r="BR60" s="36"/>
      <c r="BS60" s="29">
        <f t="shared" si="2"/>
        <v>32</v>
      </c>
      <c r="BT60" s="146">
        <f t="shared" si="6"/>
        <v>0</v>
      </c>
      <c r="BU60" s="145">
        <f t="shared" si="3"/>
        <v>0</v>
      </c>
      <c r="BV60" s="146">
        <f t="shared" si="4"/>
        <v>0</v>
      </c>
      <c r="BW60" s="146">
        <f t="shared" si="5"/>
        <v>0</v>
      </c>
    </row>
    <row r="61" spans="1:75" s="19" customFormat="1" x14ac:dyDescent="0.25">
      <c r="A61" s="40">
        <v>42476</v>
      </c>
      <c r="B61" s="41" t="str">
        <f t="shared" si="0"/>
        <v>16107</v>
      </c>
      <c r="C61" s="19" t="s">
        <v>26</v>
      </c>
      <c r="D61" s="19" t="s">
        <v>72</v>
      </c>
      <c r="E61" s="28">
        <v>8</v>
      </c>
      <c r="F61" s="28">
        <v>4</v>
      </c>
      <c r="G61" s="22" t="s">
        <v>24</v>
      </c>
      <c r="H61" s="42">
        <v>644</v>
      </c>
      <c r="I61" s="42">
        <f t="shared" si="1"/>
        <v>44</v>
      </c>
      <c r="J61" s="23" t="s">
        <v>54</v>
      </c>
      <c r="K61" s="20"/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/>
      <c r="S61" s="28"/>
      <c r="T61" s="28"/>
      <c r="U61" s="43"/>
      <c r="V61" s="28"/>
      <c r="W61" s="28"/>
      <c r="X61" s="28"/>
      <c r="Y61" s="43"/>
      <c r="Z61" s="28"/>
      <c r="AA61" s="28"/>
      <c r="AB61" s="28"/>
      <c r="AD61" s="24">
        <v>0</v>
      </c>
      <c r="AE61" s="42"/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/>
      <c r="AM61" s="46"/>
      <c r="AN61" s="46"/>
      <c r="AO61" s="46"/>
      <c r="AQ61" s="42"/>
      <c r="AT61" s="47"/>
      <c r="AU61" s="28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8"/>
      <c r="BG61" s="87">
        <v>71.900000000000006</v>
      </c>
      <c r="BH61" s="22">
        <v>72.400000000000006</v>
      </c>
      <c r="BI61" s="22">
        <v>1011</v>
      </c>
      <c r="BJ61" s="22">
        <v>1011.5</v>
      </c>
      <c r="BK61" s="22">
        <v>0</v>
      </c>
      <c r="BL61" s="28">
        <v>2</v>
      </c>
      <c r="BM61" s="28">
        <v>9.6999999999999993</v>
      </c>
      <c r="BN61" s="28">
        <v>2</v>
      </c>
      <c r="BO61" s="28" t="s">
        <v>18</v>
      </c>
      <c r="BP61" s="28">
        <v>9</v>
      </c>
      <c r="BQ61" s="28"/>
      <c r="BR61" s="36"/>
      <c r="BS61" s="29">
        <f t="shared" si="2"/>
        <v>32</v>
      </c>
      <c r="BT61" s="146">
        <f t="shared" si="6"/>
        <v>0</v>
      </c>
      <c r="BU61" s="145">
        <f t="shared" si="3"/>
        <v>0</v>
      </c>
      <c r="BV61" s="146">
        <f t="shared" si="4"/>
        <v>0</v>
      </c>
      <c r="BW61" s="146">
        <f t="shared" si="5"/>
        <v>0</v>
      </c>
    </row>
    <row r="62" spans="1:75" s="19" customFormat="1" x14ac:dyDescent="0.25">
      <c r="A62" s="40">
        <v>42476</v>
      </c>
      <c r="B62" s="41" t="str">
        <f t="shared" si="0"/>
        <v>16107</v>
      </c>
      <c r="C62" s="19" t="s">
        <v>26</v>
      </c>
      <c r="D62" s="19" t="s">
        <v>72</v>
      </c>
      <c r="E62" s="28">
        <v>8</v>
      </c>
      <c r="F62" s="28">
        <v>5</v>
      </c>
      <c r="G62" s="22" t="s">
        <v>24</v>
      </c>
      <c r="H62" s="42">
        <v>656</v>
      </c>
      <c r="I62" s="42">
        <f t="shared" si="1"/>
        <v>56</v>
      </c>
      <c r="J62" s="23" t="s">
        <v>54</v>
      </c>
      <c r="K62" s="20"/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/>
      <c r="S62" s="28"/>
      <c r="T62" s="28"/>
      <c r="U62" s="43"/>
      <c r="V62" s="28"/>
      <c r="W62" s="28"/>
      <c r="X62" s="28"/>
      <c r="Y62" s="43"/>
      <c r="Z62" s="28"/>
      <c r="AA62" s="28"/>
      <c r="AB62" s="28"/>
      <c r="AD62" s="24">
        <v>0</v>
      </c>
      <c r="AE62" s="42"/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/>
      <c r="AM62" s="46"/>
      <c r="AN62" s="46"/>
      <c r="AO62" s="46"/>
      <c r="AQ62" s="42"/>
      <c r="AT62" s="47"/>
      <c r="AU62" s="28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8"/>
      <c r="BG62" s="87">
        <v>71.900000000000006</v>
      </c>
      <c r="BH62" s="22">
        <v>72.400000000000006</v>
      </c>
      <c r="BI62" s="22">
        <v>1011</v>
      </c>
      <c r="BJ62" s="22">
        <v>1011.5</v>
      </c>
      <c r="BK62" s="22">
        <v>0</v>
      </c>
      <c r="BL62" s="28">
        <v>2</v>
      </c>
      <c r="BM62" s="28">
        <v>16.100000000000001</v>
      </c>
      <c r="BN62" s="28">
        <v>2</v>
      </c>
      <c r="BO62" s="28" t="s">
        <v>18</v>
      </c>
      <c r="BP62" s="28">
        <v>9</v>
      </c>
      <c r="BQ62" s="28"/>
      <c r="BR62" s="36"/>
      <c r="BS62" s="29">
        <f t="shared" si="2"/>
        <v>32</v>
      </c>
      <c r="BT62" s="146">
        <f t="shared" si="6"/>
        <v>0</v>
      </c>
      <c r="BU62" s="145">
        <f t="shared" si="3"/>
        <v>0</v>
      </c>
      <c r="BV62" s="146">
        <f t="shared" si="4"/>
        <v>0</v>
      </c>
      <c r="BW62" s="146">
        <f t="shared" si="5"/>
        <v>0</v>
      </c>
    </row>
    <row r="63" spans="1:75" s="19" customFormat="1" x14ac:dyDescent="0.25">
      <c r="A63" s="40">
        <v>42476</v>
      </c>
      <c r="B63" s="41" t="str">
        <f t="shared" si="0"/>
        <v>16107</v>
      </c>
      <c r="C63" s="19" t="s">
        <v>26</v>
      </c>
      <c r="D63" s="19" t="s">
        <v>72</v>
      </c>
      <c r="E63" s="28">
        <v>8</v>
      </c>
      <c r="F63" s="28">
        <v>6</v>
      </c>
      <c r="G63" s="22" t="s">
        <v>24</v>
      </c>
      <c r="H63" s="42">
        <v>707</v>
      </c>
      <c r="I63" s="42">
        <f t="shared" si="1"/>
        <v>107</v>
      </c>
      <c r="J63" s="23" t="s">
        <v>54</v>
      </c>
      <c r="K63" s="20"/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/>
      <c r="S63" s="28"/>
      <c r="T63" s="28"/>
      <c r="U63" s="43"/>
      <c r="V63" s="28"/>
      <c r="W63" s="28"/>
      <c r="X63" s="28"/>
      <c r="Y63" s="43"/>
      <c r="Z63" s="28"/>
      <c r="AA63" s="28"/>
      <c r="AB63" s="28"/>
      <c r="AD63" s="24">
        <v>0</v>
      </c>
      <c r="AE63" s="42"/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/>
      <c r="AM63" s="46"/>
      <c r="AN63" s="46"/>
      <c r="AO63" s="46"/>
      <c r="AQ63" s="42"/>
      <c r="AT63" s="47"/>
      <c r="AU63" s="28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8"/>
      <c r="BG63" s="87">
        <v>71.900000000000006</v>
      </c>
      <c r="BH63" s="22">
        <v>72.400000000000006</v>
      </c>
      <c r="BI63" s="22">
        <v>1011</v>
      </c>
      <c r="BJ63" s="22">
        <v>1011.5</v>
      </c>
      <c r="BK63" s="22">
        <v>0</v>
      </c>
      <c r="BL63" s="28">
        <v>3</v>
      </c>
      <c r="BM63" s="28">
        <v>19.100000000000001</v>
      </c>
      <c r="BN63" s="28">
        <v>2</v>
      </c>
      <c r="BO63" s="28" t="s">
        <v>18</v>
      </c>
      <c r="BP63" s="28">
        <v>9</v>
      </c>
      <c r="BQ63" s="28"/>
      <c r="BR63" s="36"/>
      <c r="BS63" s="29">
        <f t="shared" si="2"/>
        <v>32</v>
      </c>
      <c r="BT63" s="146">
        <f t="shared" si="6"/>
        <v>0</v>
      </c>
      <c r="BU63" s="145">
        <f t="shared" si="3"/>
        <v>0</v>
      </c>
      <c r="BV63" s="146">
        <f t="shared" si="4"/>
        <v>0</v>
      </c>
      <c r="BW63" s="146">
        <f t="shared" si="5"/>
        <v>0</v>
      </c>
    </row>
    <row r="64" spans="1:75" s="69" customFormat="1" x14ac:dyDescent="0.25">
      <c r="A64" s="40">
        <v>42476</v>
      </c>
      <c r="B64" s="68" t="str">
        <f t="shared" si="0"/>
        <v>16107</v>
      </c>
      <c r="C64" s="69" t="s">
        <v>26</v>
      </c>
      <c r="D64" s="19" t="s">
        <v>72</v>
      </c>
      <c r="E64" s="71">
        <v>8</v>
      </c>
      <c r="F64" s="71">
        <v>7</v>
      </c>
      <c r="G64" s="71" t="s">
        <v>24</v>
      </c>
      <c r="H64" s="21">
        <v>719</v>
      </c>
      <c r="I64" s="21">
        <f t="shared" si="1"/>
        <v>119</v>
      </c>
      <c r="J64" s="76" t="s">
        <v>54</v>
      </c>
      <c r="K64" s="21"/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71"/>
      <c r="S64" s="71"/>
      <c r="T64" s="71"/>
      <c r="U64" s="73"/>
      <c r="V64" s="71"/>
      <c r="W64" s="71"/>
      <c r="X64" s="71"/>
      <c r="Y64" s="73"/>
      <c r="Z64" s="71"/>
      <c r="AA64" s="71"/>
      <c r="AB64" s="71"/>
      <c r="AD64" s="72">
        <v>0</v>
      </c>
      <c r="AE64" s="21"/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71"/>
      <c r="AQ64" s="21"/>
      <c r="AT64" s="77"/>
      <c r="AU64" s="71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8"/>
      <c r="BG64" s="84">
        <v>71.900000000000006</v>
      </c>
      <c r="BH64" s="71">
        <v>72.400000000000006</v>
      </c>
      <c r="BI64" s="71">
        <v>1011</v>
      </c>
      <c r="BJ64" s="71">
        <v>1011.5</v>
      </c>
      <c r="BK64" s="71">
        <v>0</v>
      </c>
      <c r="BL64" s="71">
        <v>2</v>
      </c>
      <c r="BM64" s="71">
        <v>13.1</v>
      </c>
      <c r="BN64" s="71">
        <v>2</v>
      </c>
      <c r="BO64" s="71" t="s">
        <v>18</v>
      </c>
      <c r="BP64" s="71">
        <v>9</v>
      </c>
      <c r="BQ64" s="71"/>
      <c r="BR64" s="79"/>
      <c r="BS64" s="80">
        <f t="shared" si="2"/>
        <v>32</v>
      </c>
      <c r="BT64" s="146">
        <f t="shared" si="6"/>
        <v>0</v>
      </c>
      <c r="BU64" s="145">
        <f t="shared" si="3"/>
        <v>0</v>
      </c>
      <c r="BV64" s="146">
        <f t="shared" si="4"/>
        <v>0</v>
      </c>
      <c r="BW64" s="146">
        <f t="shared" si="5"/>
        <v>0</v>
      </c>
    </row>
    <row r="65" spans="1:75" s="19" customFormat="1" x14ac:dyDescent="0.25">
      <c r="A65" s="63">
        <v>42476</v>
      </c>
      <c r="B65" s="41" t="str">
        <f t="shared" si="0"/>
        <v>16107</v>
      </c>
      <c r="C65" s="19" t="s">
        <v>26</v>
      </c>
      <c r="D65" s="19" t="s">
        <v>70</v>
      </c>
      <c r="E65" s="28">
        <v>13</v>
      </c>
      <c r="F65" s="28">
        <v>1</v>
      </c>
      <c r="G65" s="22" t="s">
        <v>24</v>
      </c>
      <c r="H65" s="42">
        <v>744</v>
      </c>
      <c r="I65" s="42">
        <f t="shared" si="1"/>
        <v>144</v>
      </c>
      <c r="J65" s="23" t="s">
        <v>16</v>
      </c>
      <c r="K65" s="20"/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28"/>
      <c r="S65" s="28"/>
      <c r="T65" s="28"/>
      <c r="U65" s="43"/>
      <c r="V65" s="28"/>
      <c r="W65" s="28"/>
      <c r="X65" s="28"/>
      <c r="Y65" s="43"/>
      <c r="Z65" s="28"/>
      <c r="AA65" s="28"/>
      <c r="AB65" s="28"/>
      <c r="AD65" s="24">
        <v>0</v>
      </c>
      <c r="AE65" s="42"/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28"/>
      <c r="AM65" s="46"/>
      <c r="AN65" s="46"/>
      <c r="AO65" s="46"/>
      <c r="AQ65" s="42"/>
      <c r="AT65" s="47"/>
      <c r="AU65" s="28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8"/>
      <c r="BG65" s="42">
        <v>72.099999999999994</v>
      </c>
      <c r="BH65" s="42">
        <v>72.599999999999994</v>
      </c>
      <c r="BI65" s="28">
        <v>1010.5</v>
      </c>
      <c r="BJ65" s="28">
        <v>1011.1</v>
      </c>
      <c r="BK65" s="28" t="s">
        <v>49</v>
      </c>
      <c r="BL65" s="28">
        <v>0</v>
      </c>
      <c r="BM65" s="28">
        <v>12.6</v>
      </c>
      <c r="BN65" s="28">
        <v>2</v>
      </c>
      <c r="BO65" s="28" t="s">
        <v>16</v>
      </c>
      <c r="BP65" s="28">
        <v>9</v>
      </c>
      <c r="BQ65" s="28"/>
      <c r="BR65" s="36"/>
      <c r="BS65" s="29">
        <f t="shared" si="2"/>
        <v>32</v>
      </c>
      <c r="BT65" s="146">
        <f t="shared" si="6"/>
        <v>0</v>
      </c>
      <c r="BU65" s="145">
        <f t="shared" si="3"/>
        <v>0</v>
      </c>
      <c r="BV65" s="146">
        <f t="shared" si="4"/>
        <v>0</v>
      </c>
      <c r="BW65" s="146">
        <f t="shared" si="5"/>
        <v>0</v>
      </c>
    </row>
    <row r="66" spans="1:75" s="19" customFormat="1" x14ac:dyDescent="0.25">
      <c r="A66" s="57">
        <v>42476</v>
      </c>
      <c r="B66" s="41" t="str">
        <f t="shared" si="0"/>
        <v>16107</v>
      </c>
      <c r="C66" s="19" t="s">
        <v>26</v>
      </c>
      <c r="D66" s="19" t="s">
        <v>70</v>
      </c>
      <c r="E66" s="28">
        <v>13</v>
      </c>
      <c r="F66" s="28">
        <v>2</v>
      </c>
      <c r="G66" s="22" t="s">
        <v>24</v>
      </c>
      <c r="H66" s="42">
        <v>732</v>
      </c>
      <c r="I66" s="42">
        <f t="shared" si="1"/>
        <v>132</v>
      </c>
      <c r="J66" s="23" t="s">
        <v>16</v>
      </c>
      <c r="K66" s="20"/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8"/>
      <c r="S66" s="28"/>
      <c r="T66" s="28"/>
      <c r="U66" s="43"/>
      <c r="V66" s="28"/>
      <c r="W66" s="28"/>
      <c r="X66" s="28"/>
      <c r="Y66" s="43"/>
      <c r="Z66" s="28"/>
      <c r="AA66" s="28"/>
      <c r="AB66" s="28"/>
      <c r="AD66" s="24">
        <v>0</v>
      </c>
      <c r="AE66" s="42"/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8"/>
      <c r="AM66" s="46"/>
      <c r="AN66" s="46"/>
      <c r="AO66" s="46"/>
      <c r="AQ66" s="42"/>
      <c r="AT66" s="47"/>
      <c r="AU66" s="28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8"/>
      <c r="BG66" s="42">
        <v>72.099999999999994</v>
      </c>
      <c r="BH66" s="42">
        <v>72.599999999999994</v>
      </c>
      <c r="BI66" s="28">
        <v>1010.5</v>
      </c>
      <c r="BJ66" s="28">
        <v>1011.1</v>
      </c>
      <c r="BK66" s="28" t="s">
        <v>49</v>
      </c>
      <c r="BL66" s="28">
        <v>0</v>
      </c>
      <c r="BM66" s="28">
        <v>12.8</v>
      </c>
      <c r="BN66" s="28">
        <v>2</v>
      </c>
      <c r="BO66" s="28" t="s">
        <v>16</v>
      </c>
      <c r="BP66" s="28">
        <v>9</v>
      </c>
      <c r="BQ66" s="28"/>
      <c r="BR66" s="36"/>
      <c r="BS66" s="29">
        <f t="shared" si="2"/>
        <v>32</v>
      </c>
      <c r="BT66" s="146">
        <f t="shared" si="6"/>
        <v>0</v>
      </c>
      <c r="BU66" s="145">
        <f t="shared" si="3"/>
        <v>0</v>
      </c>
      <c r="BV66" s="146">
        <f t="shared" si="4"/>
        <v>0</v>
      </c>
      <c r="BW66" s="146">
        <f t="shared" si="5"/>
        <v>0</v>
      </c>
    </row>
    <row r="67" spans="1:75" s="19" customFormat="1" x14ac:dyDescent="0.25">
      <c r="A67" s="57">
        <v>42476</v>
      </c>
      <c r="B67" s="41" t="str">
        <f t="shared" si="0"/>
        <v>16107</v>
      </c>
      <c r="C67" s="19" t="s">
        <v>26</v>
      </c>
      <c r="D67" s="19" t="s">
        <v>70</v>
      </c>
      <c r="E67" s="28">
        <v>13</v>
      </c>
      <c r="F67" s="28">
        <v>3</v>
      </c>
      <c r="G67" s="22" t="s">
        <v>24</v>
      </c>
      <c r="H67" s="42">
        <v>703</v>
      </c>
      <c r="I67" s="42">
        <f t="shared" si="1"/>
        <v>103</v>
      </c>
      <c r="J67" s="23" t="s">
        <v>16</v>
      </c>
      <c r="K67" s="20"/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8"/>
      <c r="S67" s="28"/>
      <c r="T67" s="28"/>
      <c r="U67" s="43"/>
      <c r="V67" s="28"/>
      <c r="W67" s="28"/>
      <c r="X67" s="28"/>
      <c r="Y67" s="43"/>
      <c r="Z67" s="28"/>
      <c r="AA67" s="28"/>
      <c r="AB67" s="28"/>
      <c r="AD67" s="24">
        <v>0</v>
      </c>
      <c r="AE67" s="42"/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8"/>
      <c r="AM67" s="46"/>
      <c r="AN67" s="46"/>
      <c r="AO67" s="46"/>
      <c r="AQ67" s="42"/>
      <c r="AT67" s="47"/>
      <c r="AU67" s="28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8"/>
      <c r="BG67" s="42">
        <v>72.099999999999994</v>
      </c>
      <c r="BH67" s="42">
        <v>72.599999999999994</v>
      </c>
      <c r="BI67" s="28">
        <v>1010.5</v>
      </c>
      <c r="BJ67" s="28">
        <v>1011.1</v>
      </c>
      <c r="BK67" s="28" t="s">
        <v>49</v>
      </c>
      <c r="BL67" s="28">
        <v>0</v>
      </c>
      <c r="BM67" s="28">
        <v>11.5</v>
      </c>
      <c r="BN67" s="28">
        <v>2</v>
      </c>
      <c r="BO67" s="28" t="s">
        <v>16</v>
      </c>
      <c r="BP67" s="28">
        <v>9</v>
      </c>
      <c r="BQ67" s="28"/>
      <c r="BR67" s="36"/>
      <c r="BS67" s="29">
        <f t="shared" si="2"/>
        <v>32</v>
      </c>
      <c r="BT67" s="146">
        <f t="shared" si="6"/>
        <v>0</v>
      </c>
      <c r="BU67" s="145">
        <f t="shared" si="3"/>
        <v>0</v>
      </c>
      <c r="BV67" s="146">
        <f t="shared" si="4"/>
        <v>0</v>
      </c>
      <c r="BW67" s="146">
        <f t="shared" si="5"/>
        <v>0</v>
      </c>
    </row>
    <row r="68" spans="1:75" s="19" customFormat="1" x14ac:dyDescent="0.25">
      <c r="A68" s="57">
        <v>42476</v>
      </c>
      <c r="B68" s="41" t="str">
        <f t="shared" si="0"/>
        <v>16107</v>
      </c>
      <c r="C68" s="19" t="s">
        <v>26</v>
      </c>
      <c r="D68" s="19" t="s">
        <v>70</v>
      </c>
      <c r="E68" s="28">
        <v>13</v>
      </c>
      <c r="F68" s="28">
        <v>4</v>
      </c>
      <c r="G68" s="22" t="s">
        <v>24</v>
      </c>
      <c r="H68" s="42">
        <v>647</v>
      </c>
      <c r="I68" s="42">
        <f t="shared" si="1"/>
        <v>47</v>
      </c>
      <c r="J68" s="23" t="s">
        <v>16</v>
      </c>
      <c r="K68" s="20"/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8"/>
      <c r="S68" s="28"/>
      <c r="T68" s="28"/>
      <c r="U68" s="43"/>
      <c r="V68" s="28"/>
      <c r="W68" s="28"/>
      <c r="X68" s="28"/>
      <c r="Y68" s="43"/>
      <c r="Z68" s="28"/>
      <c r="AA68" s="28"/>
      <c r="AB68" s="28"/>
      <c r="AD68" s="24">
        <v>0</v>
      </c>
      <c r="AE68" s="42"/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8"/>
      <c r="AM68" s="46"/>
      <c r="AN68" s="46"/>
      <c r="AO68" s="46"/>
      <c r="AQ68" s="42"/>
      <c r="AT68" s="47"/>
      <c r="AU68" s="28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8"/>
      <c r="BG68" s="42">
        <v>72.099999999999994</v>
      </c>
      <c r="BH68" s="42">
        <v>72.599999999999994</v>
      </c>
      <c r="BI68" s="28">
        <v>1010.5</v>
      </c>
      <c r="BJ68" s="28">
        <v>1011.1</v>
      </c>
      <c r="BK68" s="28" t="s">
        <v>49</v>
      </c>
      <c r="BL68" s="28">
        <v>0</v>
      </c>
      <c r="BM68" s="28">
        <v>11.8</v>
      </c>
      <c r="BN68" s="28">
        <v>2</v>
      </c>
      <c r="BO68" s="28" t="s">
        <v>16</v>
      </c>
      <c r="BP68" s="28">
        <v>9</v>
      </c>
      <c r="BQ68" s="28"/>
      <c r="BR68" s="36"/>
      <c r="BS68" s="29">
        <f t="shared" si="2"/>
        <v>32</v>
      </c>
      <c r="BT68" s="146">
        <f t="shared" si="6"/>
        <v>0</v>
      </c>
      <c r="BU68" s="145">
        <f t="shared" si="3"/>
        <v>0</v>
      </c>
      <c r="BV68" s="146">
        <f t="shared" si="4"/>
        <v>0</v>
      </c>
      <c r="BW68" s="146">
        <f t="shared" si="5"/>
        <v>0</v>
      </c>
    </row>
    <row r="69" spans="1:75" s="69" customFormat="1" x14ac:dyDescent="0.25">
      <c r="A69" s="67">
        <v>42476</v>
      </c>
      <c r="B69" s="68" t="str">
        <f t="shared" ref="B69:B84" si="7">RIGHT(YEAR(A69),2)&amp;TEXT(A69-DATE(YEAR(A69),1,0),"000")</f>
        <v>16107</v>
      </c>
      <c r="C69" s="69" t="s">
        <v>26</v>
      </c>
      <c r="D69" s="69" t="s">
        <v>70</v>
      </c>
      <c r="E69" s="71">
        <v>13</v>
      </c>
      <c r="F69" s="71">
        <v>5</v>
      </c>
      <c r="G69" s="71" t="s">
        <v>24</v>
      </c>
      <c r="H69" s="21">
        <v>631</v>
      </c>
      <c r="I69" s="21">
        <f t="shared" ref="I69:I84" si="8">H69-600</f>
        <v>31</v>
      </c>
      <c r="J69" s="76" t="s">
        <v>16</v>
      </c>
      <c r="K69" s="21"/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/>
      <c r="S69" s="71"/>
      <c r="T69" s="71"/>
      <c r="U69" s="73"/>
      <c r="V69" s="71"/>
      <c r="W69" s="71"/>
      <c r="X69" s="71"/>
      <c r="Y69" s="73"/>
      <c r="Z69" s="71"/>
      <c r="AA69" s="71"/>
      <c r="AB69" s="71"/>
      <c r="AD69" s="72">
        <v>0</v>
      </c>
      <c r="AE69" s="21"/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/>
      <c r="AQ69" s="21"/>
      <c r="AT69" s="77"/>
      <c r="AU69" s="71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8"/>
      <c r="BG69" s="84">
        <v>72.099999999999994</v>
      </c>
      <c r="BH69" s="21">
        <v>72.599999999999994</v>
      </c>
      <c r="BI69" s="71">
        <v>1010.5</v>
      </c>
      <c r="BJ69" s="71">
        <v>1011.1</v>
      </c>
      <c r="BK69" s="71" t="s">
        <v>49</v>
      </c>
      <c r="BL69" s="71">
        <v>0</v>
      </c>
      <c r="BM69" s="71">
        <v>9.6</v>
      </c>
      <c r="BN69" s="71">
        <v>2</v>
      </c>
      <c r="BO69" s="71" t="s">
        <v>16</v>
      </c>
      <c r="BP69" s="71">
        <v>9</v>
      </c>
      <c r="BQ69" s="71"/>
      <c r="BR69" s="79"/>
      <c r="BS69" s="80">
        <f t="shared" ref="BS69:BS92" si="9">CONVERT(BR69,"C","F")</f>
        <v>32</v>
      </c>
      <c r="BT69" s="146">
        <f t="shared" si="6"/>
        <v>0</v>
      </c>
      <c r="BU69" s="145">
        <f t="shared" si="3"/>
        <v>0</v>
      </c>
      <c r="BV69" s="146">
        <f t="shared" si="4"/>
        <v>0</v>
      </c>
      <c r="BW69" s="146">
        <f t="shared" si="5"/>
        <v>0</v>
      </c>
    </row>
    <row r="70" spans="1:75" s="19" customFormat="1" x14ac:dyDescent="0.25">
      <c r="A70" s="57">
        <v>42476</v>
      </c>
      <c r="B70" s="41" t="str">
        <f t="shared" si="7"/>
        <v>16107</v>
      </c>
      <c r="C70" s="19" t="s">
        <v>26</v>
      </c>
      <c r="D70" s="19" t="s">
        <v>70</v>
      </c>
      <c r="E70" s="28">
        <v>18</v>
      </c>
      <c r="F70" s="28">
        <v>1</v>
      </c>
      <c r="G70" s="22" t="s">
        <v>24</v>
      </c>
      <c r="H70" s="42">
        <v>704</v>
      </c>
      <c r="I70" s="42">
        <f t="shared" si="8"/>
        <v>104</v>
      </c>
      <c r="J70" s="23" t="s">
        <v>16</v>
      </c>
      <c r="K70" s="20"/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28"/>
      <c r="S70" s="28"/>
      <c r="T70" s="28"/>
      <c r="U70" s="43"/>
      <c r="V70" s="28"/>
      <c r="W70" s="28"/>
      <c r="X70" s="28"/>
      <c r="Y70" s="43"/>
      <c r="Z70" s="28"/>
      <c r="AA70" s="28"/>
      <c r="AB70" s="28"/>
      <c r="AD70" s="24">
        <v>0</v>
      </c>
      <c r="AE70" s="42"/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28"/>
      <c r="AM70" s="46"/>
      <c r="AN70" s="46"/>
      <c r="AO70" s="46"/>
      <c r="AQ70" s="42"/>
      <c r="AT70" s="47"/>
      <c r="AU70" s="2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8"/>
      <c r="BG70" s="42">
        <v>72.7</v>
      </c>
      <c r="BH70" s="28">
        <v>72.7</v>
      </c>
      <c r="BI70" s="28">
        <v>1011.6</v>
      </c>
      <c r="BJ70" s="28">
        <v>1012</v>
      </c>
      <c r="BK70" s="28" t="s">
        <v>49</v>
      </c>
      <c r="BL70" s="28">
        <v>1</v>
      </c>
      <c r="BM70" s="28">
        <v>11.3</v>
      </c>
      <c r="BN70" s="28">
        <v>2</v>
      </c>
      <c r="BO70" s="28" t="s">
        <v>16</v>
      </c>
      <c r="BP70" s="28">
        <v>9</v>
      </c>
      <c r="BQ70" s="28"/>
      <c r="BR70" s="36"/>
      <c r="BS70" s="29">
        <f t="shared" si="9"/>
        <v>32</v>
      </c>
      <c r="BT70" s="146">
        <f t="shared" ref="BT70:BT84" si="10">IF(G70="B-C",IF(AND(SUM(L70:O70)=0,P70=1,Q70=0),1,IF(L70="-","-",0)),IF(AND(SUM(L70:O70)=0,P70=0,Q70=1),1,IF(L70="-","-",0)))</f>
        <v>0</v>
      </c>
      <c r="BU70" s="145">
        <f t="shared" ref="BU70:BU84" si="11">IF(AND(SUM(L70:O70)=0,P70=1,Q70=1),1,IF(L70="-","-",0))</f>
        <v>0</v>
      </c>
      <c r="BV70" s="146">
        <f t="shared" ref="BV70:BV84" si="12">IF(G70="B-C",IF(AND(SUM(L70:O70)=0,P70=0,Q70=1),1,IF(L70="-","-",0)),IF(AND(SUM(L70:O70)=0,P70=1,Q70=0),1,IF(L70="-","-",0)))</f>
        <v>0</v>
      </c>
      <c r="BW70" s="146">
        <f t="shared" ref="BW70:BW84" si="13">IF(AND(SUM(L70:O70)&gt;0,P70=0,Q70=0),1,IF(L70="-","-",0))</f>
        <v>0</v>
      </c>
    </row>
    <row r="71" spans="1:75" s="19" customFormat="1" x14ac:dyDescent="0.25">
      <c r="A71" s="57">
        <v>42476</v>
      </c>
      <c r="B71" s="41" t="str">
        <f t="shared" si="7"/>
        <v>16107</v>
      </c>
      <c r="C71" s="19" t="s">
        <v>26</v>
      </c>
      <c r="D71" s="19" t="s">
        <v>31</v>
      </c>
      <c r="E71" s="28">
        <v>18</v>
      </c>
      <c r="F71" s="28">
        <v>2</v>
      </c>
      <c r="G71" s="22" t="s">
        <v>24</v>
      </c>
      <c r="H71" s="42">
        <v>713</v>
      </c>
      <c r="I71" s="42">
        <f t="shared" si="8"/>
        <v>113</v>
      </c>
      <c r="J71" s="23" t="s">
        <v>16</v>
      </c>
      <c r="K71" s="20"/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8"/>
      <c r="S71" s="28"/>
      <c r="T71" s="28"/>
      <c r="U71" s="43"/>
      <c r="V71" s="28"/>
      <c r="W71" s="28"/>
      <c r="X71" s="28"/>
      <c r="Y71" s="43"/>
      <c r="Z71" s="28"/>
      <c r="AA71" s="28"/>
      <c r="AB71" s="28"/>
      <c r="AD71" s="24">
        <v>0</v>
      </c>
      <c r="AE71" s="42"/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8"/>
      <c r="AM71" s="46"/>
      <c r="AN71" s="46"/>
      <c r="AO71" s="46"/>
      <c r="AQ71" s="42"/>
      <c r="AT71" s="47"/>
      <c r="AU71" s="28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8"/>
      <c r="BG71" s="87">
        <v>72.7</v>
      </c>
      <c r="BH71" s="22">
        <v>72.7</v>
      </c>
      <c r="BI71" s="22">
        <v>1011.6</v>
      </c>
      <c r="BJ71" s="22">
        <v>1012</v>
      </c>
      <c r="BK71" s="22" t="s">
        <v>49</v>
      </c>
      <c r="BL71" s="22">
        <v>1</v>
      </c>
      <c r="BM71" s="28">
        <v>11.7</v>
      </c>
      <c r="BN71" s="28">
        <v>2</v>
      </c>
      <c r="BO71" s="28" t="s">
        <v>16</v>
      </c>
      <c r="BP71" s="28">
        <v>9</v>
      </c>
      <c r="BQ71" s="28"/>
      <c r="BR71" s="36"/>
      <c r="BS71" s="29">
        <f t="shared" si="9"/>
        <v>32</v>
      </c>
      <c r="BT71" s="146">
        <f t="shared" si="10"/>
        <v>0</v>
      </c>
      <c r="BU71" s="145">
        <f t="shared" si="11"/>
        <v>0</v>
      </c>
      <c r="BV71" s="146">
        <f t="shared" si="12"/>
        <v>0</v>
      </c>
      <c r="BW71" s="146">
        <f t="shared" si="13"/>
        <v>0</v>
      </c>
    </row>
    <row r="72" spans="1:75" s="19" customFormat="1" x14ac:dyDescent="0.25">
      <c r="A72" s="57">
        <v>42476</v>
      </c>
      <c r="B72" s="41" t="str">
        <f t="shared" si="7"/>
        <v>16107</v>
      </c>
      <c r="C72" s="19" t="s">
        <v>26</v>
      </c>
      <c r="D72" s="19" t="s">
        <v>31</v>
      </c>
      <c r="E72" s="28">
        <v>18</v>
      </c>
      <c r="F72" s="28">
        <v>3</v>
      </c>
      <c r="G72" s="22" t="s">
        <v>24</v>
      </c>
      <c r="H72" s="42">
        <v>723</v>
      </c>
      <c r="I72" s="42">
        <f t="shared" si="8"/>
        <v>123</v>
      </c>
      <c r="J72" s="23" t="s">
        <v>16</v>
      </c>
      <c r="K72" s="20"/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8"/>
      <c r="S72" s="28"/>
      <c r="T72" s="28"/>
      <c r="U72" s="43"/>
      <c r="V72" s="28"/>
      <c r="W72" s="28"/>
      <c r="X72" s="28"/>
      <c r="Y72" s="43"/>
      <c r="Z72" s="28"/>
      <c r="AA72" s="28"/>
      <c r="AB72" s="28"/>
      <c r="AD72" s="24">
        <v>0</v>
      </c>
      <c r="AE72" s="42"/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8"/>
      <c r="AM72" s="46"/>
      <c r="AN72" s="46"/>
      <c r="AO72" s="46"/>
      <c r="AQ72" s="42"/>
      <c r="AT72" s="47"/>
      <c r="AU72" s="28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8"/>
      <c r="BG72" s="87">
        <v>72.7</v>
      </c>
      <c r="BH72" s="22">
        <v>72.7</v>
      </c>
      <c r="BI72" s="22">
        <v>1011.6</v>
      </c>
      <c r="BJ72" s="22">
        <v>1012</v>
      </c>
      <c r="BK72" s="22" t="s">
        <v>49</v>
      </c>
      <c r="BL72" s="22">
        <v>1</v>
      </c>
      <c r="BM72" s="28">
        <v>12.2</v>
      </c>
      <c r="BN72" s="28">
        <v>2</v>
      </c>
      <c r="BO72" s="28" t="s">
        <v>16</v>
      </c>
      <c r="BP72" s="28">
        <v>9</v>
      </c>
      <c r="BQ72" s="28"/>
      <c r="BR72" s="36"/>
      <c r="BS72" s="29">
        <f t="shared" si="9"/>
        <v>32</v>
      </c>
      <c r="BT72" s="146">
        <f t="shared" si="10"/>
        <v>0</v>
      </c>
      <c r="BU72" s="145">
        <f t="shared" si="11"/>
        <v>0</v>
      </c>
      <c r="BV72" s="146">
        <f t="shared" si="12"/>
        <v>0</v>
      </c>
      <c r="BW72" s="146">
        <f t="shared" si="13"/>
        <v>0</v>
      </c>
    </row>
    <row r="73" spans="1:75" s="19" customFormat="1" x14ac:dyDescent="0.25">
      <c r="A73" s="57">
        <v>42476</v>
      </c>
      <c r="B73" s="41" t="str">
        <f t="shared" si="7"/>
        <v>16107</v>
      </c>
      <c r="C73" s="19" t="s">
        <v>26</v>
      </c>
      <c r="D73" s="19" t="s">
        <v>31</v>
      </c>
      <c r="E73" s="28">
        <v>18</v>
      </c>
      <c r="F73" s="28">
        <v>4</v>
      </c>
      <c r="G73" s="22" t="s">
        <v>24</v>
      </c>
      <c r="H73" s="42">
        <v>731</v>
      </c>
      <c r="I73" s="42">
        <f t="shared" si="8"/>
        <v>131</v>
      </c>
      <c r="J73" s="23" t="s">
        <v>16</v>
      </c>
      <c r="K73" s="20"/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8"/>
      <c r="S73" s="28"/>
      <c r="T73" s="28"/>
      <c r="U73" s="43"/>
      <c r="V73" s="28"/>
      <c r="W73" s="28"/>
      <c r="X73" s="28"/>
      <c r="Y73" s="43"/>
      <c r="Z73" s="28"/>
      <c r="AA73" s="28"/>
      <c r="AB73" s="28"/>
      <c r="AD73" s="24">
        <v>0</v>
      </c>
      <c r="AE73" s="42"/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8"/>
      <c r="AM73" s="46"/>
      <c r="AN73" s="46"/>
      <c r="AO73" s="46"/>
      <c r="AQ73" s="42"/>
      <c r="AT73" s="47"/>
      <c r="AU73" s="28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8"/>
      <c r="BG73" s="87">
        <v>72.7</v>
      </c>
      <c r="BH73" s="22">
        <v>72.7</v>
      </c>
      <c r="BI73" s="22">
        <v>1011.6</v>
      </c>
      <c r="BJ73" s="22">
        <v>1012</v>
      </c>
      <c r="BK73" s="22" t="s">
        <v>49</v>
      </c>
      <c r="BL73" s="22">
        <v>1</v>
      </c>
      <c r="BM73" s="28">
        <v>13.3</v>
      </c>
      <c r="BN73" s="28">
        <v>2</v>
      </c>
      <c r="BO73" s="28" t="s">
        <v>16</v>
      </c>
      <c r="BP73" s="28">
        <v>9</v>
      </c>
      <c r="BQ73" s="28"/>
      <c r="BR73" s="36"/>
      <c r="BS73" s="29">
        <f t="shared" si="9"/>
        <v>32</v>
      </c>
      <c r="BT73" s="146">
        <f t="shared" si="10"/>
        <v>0</v>
      </c>
      <c r="BU73" s="145">
        <f t="shared" si="11"/>
        <v>0</v>
      </c>
      <c r="BV73" s="146">
        <f t="shared" si="12"/>
        <v>0</v>
      </c>
      <c r="BW73" s="146">
        <f t="shared" si="13"/>
        <v>0</v>
      </c>
    </row>
    <row r="74" spans="1:75" s="69" customFormat="1" x14ac:dyDescent="0.25">
      <c r="A74" s="67">
        <v>42476</v>
      </c>
      <c r="B74" s="68" t="str">
        <f t="shared" si="7"/>
        <v>16107</v>
      </c>
      <c r="C74" s="69" t="s">
        <v>26</v>
      </c>
      <c r="D74" s="69" t="s">
        <v>31</v>
      </c>
      <c r="E74" s="71">
        <v>18</v>
      </c>
      <c r="F74" s="71">
        <v>5</v>
      </c>
      <c r="G74" s="71" t="s">
        <v>24</v>
      </c>
      <c r="H74" s="21">
        <v>740</v>
      </c>
      <c r="I74" s="21">
        <f t="shared" si="8"/>
        <v>140</v>
      </c>
      <c r="J74" s="76" t="s">
        <v>16</v>
      </c>
      <c r="K74" s="21"/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71"/>
      <c r="S74" s="71"/>
      <c r="T74" s="71"/>
      <c r="U74" s="73"/>
      <c r="V74" s="71"/>
      <c r="W74" s="71"/>
      <c r="X74" s="71"/>
      <c r="Y74" s="73"/>
      <c r="Z74" s="71"/>
      <c r="AA74" s="71"/>
      <c r="AB74" s="71"/>
      <c r="AD74" s="72">
        <v>0</v>
      </c>
      <c r="AE74" s="21"/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  <c r="AL74" s="71"/>
      <c r="AQ74" s="21"/>
      <c r="AT74" s="77"/>
      <c r="AU74" s="71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8"/>
      <c r="BG74" s="84">
        <v>72.7</v>
      </c>
      <c r="BH74" s="71">
        <v>72.7</v>
      </c>
      <c r="BI74" s="71">
        <v>1011.6</v>
      </c>
      <c r="BJ74" s="71">
        <v>1012</v>
      </c>
      <c r="BK74" s="71" t="s">
        <v>49</v>
      </c>
      <c r="BL74" s="71">
        <v>1</v>
      </c>
      <c r="BM74" s="71">
        <v>4.7</v>
      </c>
      <c r="BN74" s="71">
        <v>2</v>
      </c>
      <c r="BO74" s="71" t="s">
        <v>16</v>
      </c>
      <c r="BP74" s="71">
        <v>9</v>
      </c>
      <c r="BQ74" s="71"/>
      <c r="BR74" s="79"/>
      <c r="BS74" s="80">
        <f t="shared" si="9"/>
        <v>32</v>
      </c>
      <c r="BT74" s="146">
        <f t="shared" si="10"/>
        <v>0</v>
      </c>
      <c r="BU74" s="145">
        <f t="shared" si="11"/>
        <v>0</v>
      </c>
      <c r="BV74" s="146">
        <f t="shared" si="12"/>
        <v>0</v>
      </c>
      <c r="BW74" s="146">
        <f t="shared" si="13"/>
        <v>0</v>
      </c>
    </row>
    <row r="75" spans="1:75" s="19" customFormat="1" x14ac:dyDescent="0.25">
      <c r="A75" s="57">
        <v>42476</v>
      </c>
      <c r="B75" s="41" t="str">
        <f t="shared" si="7"/>
        <v>16107</v>
      </c>
      <c r="C75" s="19" t="s">
        <v>26</v>
      </c>
      <c r="D75" s="46" t="s">
        <v>75</v>
      </c>
      <c r="E75" s="28">
        <v>19</v>
      </c>
      <c r="F75" s="28">
        <v>1</v>
      </c>
      <c r="G75" s="22" t="s">
        <v>24</v>
      </c>
      <c r="H75" s="42">
        <v>755</v>
      </c>
      <c r="I75" s="42">
        <f t="shared" si="8"/>
        <v>155</v>
      </c>
      <c r="J75" s="23" t="s">
        <v>16</v>
      </c>
      <c r="K75" s="20"/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28"/>
      <c r="S75" s="28"/>
      <c r="T75" s="28"/>
      <c r="U75" s="43"/>
      <c r="V75" s="28"/>
      <c r="W75" s="28"/>
      <c r="X75" s="28"/>
      <c r="Y75" s="43"/>
      <c r="Z75" s="28"/>
      <c r="AA75" s="28"/>
      <c r="AB75" s="28"/>
      <c r="AD75" s="24">
        <v>0</v>
      </c>
      <c r="AE75" s="42"/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F75" s="24"/>
      <c r="BG75" s="42">
        <v>72</v>
      </c>
      <c r="BH75" s="28">
        <v>72.5</v>
      </c>
      <c r="BI75" s="28">
        <v>1010.9</v>
      </c>
      <c r="BJ75" s="28">
        <v>1011.6</v>
      </c>
      <c r="BK75" s="28">
        <v>0</v>
      </c>
      <c r="BL75" s="28">
        <v>2</v>
      </c>
      <c r="BM75" s="28">
        <v>10.7</v>
      </c>
      <c r="BN75" s="28">
        <v>2</v>
      </c>
      <c r="BO75" s="28" t="s">
        <v>16</v>
      </c>
      <c r="BP75" s="28">
        <v>9</v>
      </c>
      <c r="BQ75" s="28"/>
      <c r="BR75" s="36"/>
      <c r="BS75" s="29">
        <f t="shared" si="9"/>
        <v>32</v>
      </c>
      <c r="BT75" s="146">
        <f t="shared" si="10"/>
        <v>0</v>
      </c>
      <c r="BU75" s="145">
        <f t="shared" si="11"/>
        <v>0</v>
      </c>
      <c r="BV75" s="146">
        <f t="shared" si="12"/>
        <v>0</v>
      </c>
      <c r="BW75" s="146">
        <f t="shared" si="13"/>
        <v>0</v>
      </c>
    </row>
    <row r="76" spans="1:75" s="19" customFormat="1" x14ac:dyDescent="0.25">
      <c r="A76" s="57">
        <v>42476</v>
      </c>
      <c r="B76" s="41" t="str">
        <f t="shared" si="7"/>
        <v>16107</v>
      </c>
      <c r="C76" s="19" t="s">
        <v>26</v>
      </c>
      <c r="D76" s="46" t="s">
        <v>75</v>
      </c>
      <c r="E76" s="28">
        <v>19</v>
      </c>
      <c r="F76" s="28">
        <v>2</v>
      </c>
      <c r="G76" s="22" t="s">
        <v>24</v>
      </c>
      <c r="H76" s="42">
        <v>747</v>
      </c>
      <c r="I76" s="42">
        <f t="shared" si="8"/>
        <v>147</v>
      </c>
      <c r="J76" s="23" t="s">
        <v>16</v>
      </c>
      <c r="K76" s="20"/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8"/>
      <c r="S76" s="28"/>
      <c r="T76" s="28"/>
      <c r="U76" s="43"/>
      <c r="V76" s="28"/>
      <c r="W76" s="28"/>
      <c r="X76" s="28"/>
      <c r="Y76" s="43"/>
      <c r="Z76" s="28"/>
      <c r="AA76" s="28"/>
      <c r="AB76" s="28"/>
      <c r="AD76" s="24">
        <v>0</v>
      </c>
      <c r="AE76" s="42"/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8"/>
      <c r="AM76" s="46"/>
      <c r="AN76" s="46"/>
      <c r="AO76" s="46"/>
      <c r="AQ76" s="42"/>
      <c r="AS76" s="28"/>
      <c r="AT76" s="28"/>
      <c r="AU76" s="28"/>
      <c r="AV76" s="28"/>
      <c r="AW76" s="28"/>
      <c r="AX76" s="28"/>
      <c r="AY76" s="28"/>
      <c r="AZ76" s="28"/>
      <c r="BF76" s="24"/>
      <c r="BG76" s="42">
        <v>72</v>
      </c>
      <c r="BH76" s="28">
        <v>72.5</v>
      </c>
      <c r="BI76" s="28">
        <v>1010.9</v>
      </c>
      <c r="BJ76" s="28">
        <v>1011.6</v>
      </c>
      <c r="BK76" s="28">
        <v>0</v>
      </c>
      <c r="BL76" s="28">
        <v>2</v>
      </c>
      <c r="BM76" s="28">
        <v>12.5</v>
      </c>
      <c r="BN76" s="28">
        <v>2</v>
      </c>
      <c r="BO76" s="28" t="s">
        <v>16</v>
      </c>
      <c r="BP76" s="28">
        <v>9</v>
      </c>
      <c r="BQ76" s="28"/>
      <c r="BR76" s="36"/>
      <c r="BS76" s="29">
        <f t="shared" si="9"/>
        <v>32</v>
      </c>
      <c r="BT76" s="146">
        <f t="shared" si="10"/>
        <v>0</v>
      </c>
      <c r="BU76" s="145">
        <f t="shared" si="11"/>
        <v>0</v>
      </c>
      <c r="BV76" s="146">
        <f t="shared" si="12"/>
        <v>0</v>
      </c>
      <c r="BW76" s="146">
        <f t="shared" si="13"/>
        <v>0</v>
      </c>
    </row>
    <row r="77" spans="1:75" s="19" customFormat="1" x14ac:dyDescent="0.25">
      <c r="A77" s="57">
        <v>42476</v>
      </c>
      <c r="B77" s="41" t="str">
        <f t="shared" si="7"/>
        <v>16107</v>
      </c>
      <c r="C77" s="19" t="s">
        <v>26</v>
      </c>
      <c r="D77" s="46" t="s">
        <v>75</v>
      </c>
      <c r="E77" s="28">
        <v>19</v>
      </c>
      <c r="F77" s="28">
        <v>3</v>
      </c>
      <c r="G77" s="22" t="s">
        <v>24</v>
      </c>
      <c r="H77" s="42">
        <v>739</v>
      </c>
      <c r="I77" s="42">
        <f t="shared" si="8"/>
        <v>139</v>
      </c>
      <c r="J77" s="23" t="s">
        <v>16</v>
      </c>
      <c r="K77" s="20"/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8"/>
      <c r="S77" s="28"/>
      <c r="T77" s="28"/>
      <c r="U77" s="43"/>
      <c r="V77" s="28"/>
      <c r="W77" s="28"/>
      <c r="X77" s="28"/>
      <c r="Y77" s="43"/>
      <c r="Z77" s="28"/>
      <c r="AA77" s="28"/>
      <c r="AB77" s="28"/>
      <c r="AD77" s="24">
        <v>0</v>
      </c>
      <c r="AE77" s="42"/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8"/>
      <c r="AM77" s="46"/>
      <c r="AN77" s="46"/>
      <c r="AO77" s="46"/>
      <c r="AQ77" s="42"/>
      <c r="AT77" s="47"/>
      <c r="AU77" s="28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8"/>
      <c r="BG77" s="42">
        <v>72</v>
      </c>
      <c r="BH77" s="28">
        <v>72.5</v>
      </c>
      <c r="BI77" s="28">
        <v>1010.9</v>
      </c>
      <c r="BJ77" s="28">
        <v>1011.6</v>
      </c>
      <c r="BK77" s="28">
        <v>0</v>
      </c>
      <c r="BL77" s="28">
        <v>2</v>
      </c>
      <c r="BM77" s="28">
        <v>14.7</v>
      </c>
      <c r="BN77" s="28">
        <v>2</v>
      </c>
      <c r="BO77" s="28" t="s">
        <v>16</v>
      </c>
      <c r="BP77" s="28">
        <v>9</v>
      </c>
      <c r="BQ77" s="28"/>
      <c r="BR77" s="36"/>
      <c r="BS77" s="29">
        <f t="shared" si="9"/>
        <v>32</v>
      </c>
      <c r="BT77" s="146">
        <f t="shared" si="10"/>
        <v>0</v>
      </c>
      <c r="BU77" s="145">
        <f t="shared" si="11"/>
        <v>0</v>
      </c>
      <c r="BV77" s="146">
        <f t="shared" si="12"/>
        <v>0</v>
      </c>
      <c r="BW77" s="146">
        <f t="shared" si="13"/>
        <v>0</v>
      </c>
    </row>
    <row r="78" spans="1:75" s="19" customFormat="1" x14ac:dyDescent="0.25">
      <c r="A78" s="57">
        <v>42476</v>
      </c>
      <c r="B78" s="41" t="str">
        <f t="shared" si="7"/>
        <v>16107</v>
      </c>
      <c r="C78" s="19" t="s">
        <v>26</v>
      </c>
      <c r="D78" s="46" t="s">
        <v>75</v>
      </c>
      <c r="E78" s="28">
        <v>19</v>
      </c>
      <c r="F78" s="28">
        <v>4</v>
      </c>
      <c r="G78" s="22" t="s">
        <v>24</v>
      </c>
      <c r="H78" s="42">
        <v>732</v>
      </c>
      <c r="I78" s="42">
        <f t="shared" si="8"/>
        <v>132</v>
      </c>
      <c r="J78" s="23" t="s">
        <v>16</v>
      </c>
      <c r="K78" s="20"/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8"/>
      <c r="S78" s="28"/>
      <c r="T78" s="28"/>
      <c r="U78" s="43"/>
      <c r="V78" s="28"/>
      <c r="W78" s="28"/>
      <c r="X78" s="28"/>
      <c r="Y78" s="43"/>
      <c r="Z78" s="28"/>
      <c r="AA78" s="28"/>
      <c r="AB78" s="28"/>
      <c r="AD78" s="24">
        <v>0</v>
      </c>
      <c r="AE78" s="42"/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8"/>
      <c r="AM78" s="46"/>
      <c r="AN78" s="46"/>
      <c r="AO78" s="46"/>
      <c r="AQ78" s="42"/>
      <c r="AT78" s="47"/>
      <c r="AU78" s="28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8"/>
      <c r="BG78" s="42">
        <v>72</v>
      </c>
      <c r="BH78" s="28">
        <v>72.5</v>
      </c>
      <c r="BI78" s="28">
        <v>1010.9</v>
      </c>
      <c r="BJ78" s="28">
        <v>1011.6</v>
      </c>
      <c r="BK78" s="28">
        <v>0</v>
      </c>
      <c r="BL78" s="28">
        <v>2</v>
      </c>
      <c r="BM78" s="28">
        <v>8.5</v>
      </c>
      <c r="BN78" s="28">
        <v>2</v>
      </c>
      <c r="BO78" s="28" t="s">
        <v>16</v>
      </c>
      <c r="BP78" s="28">
        <v>9</v>
      </c>
      <c r="BQ78" s="28"/>
      <c r="BR78" s="36"/>
      <c r="BS78" s="29">
        <f t="shared" si="9"/>
        <v>32</v>
      </c>
      <c r="BT78" s="146">
        <f t="shared" si="10"/>
        <v>0</v>
      </c>
      <c r="BU78" s="145">
        <f t="shared" si="11"/>
        <v>0</v>
      </c>
      <c r="BV78" s="146">
        <f t="shared" si="12"/>
        <v>0</v>
      </c>
      <c r="BW78" s="146">
        <f t="shared" si="13"/>
        <v>0</v>
      </c>
    </row>
    <row r="79" spans="1:75" s="19" customFormat="1" x14ac:dyDescent="0.25">
      <c r="A79" s="57">
        <v>42476</v>
      </c>
      <c r="B79" s="41" t="str">
        <f t="shared" si="7"/>
        <v>16107</v>
      </c>
      <c r="C79" s="19" t="s">
        <v>26</v>
      </c>
      <c r="D79" s="46" t="s">
        <v>75</v>
      </c>
      <c r="E79" s="28">
        <v>19</v>
      </c>
      <c r="F79" s="28">
        <v>5</v>
      </c>
      <c r="G79" s="22" t="s">
        <v>24</v>
      </c>
      <c r="H79" s="42">
        <v>724</v>
      </c>
      <c r="I79" s="42">
        <f t="shared" si="8"/>
        <v>124</v>
      </c>
      <c r="J79" s="23" t="s">
        <v>16</v>
      </c>
      <c r="K79" s="20"/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8"/>
      <c r="S79" s="28"/>
      <c r="T79" s="28"/>
      <c r="U79" s="43"/>
      <c r="V79" s="28"/>
      <c r="W79" s="28"/>
      <c r="X79" s="28"/>
      <c r="Y79" s="43"/>
      <c r="Z79" s="28"/>
      <c r="AA79" s="28"/>
      <c r="AB79" s="28"/>
      <c r="AD79" s="24">
        <v>0</v>
      </c>
      <c r="AE79" s="42"/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8"/>
      <c r="AM79" s="46"/>
      <c r="AN79" s="46"/>
      <c r="AO79" s="46"/>
      <c r="AQ79" s="42"/>
      <c r="AT79" s="47"/>
      <c r="AU79" s="28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8"/>
      <c r="BG79" s="42">
        <v>72</v>
      </c>
      <c r="BH79" s="28">
        <v>72.5</v>
      </c>
      <c r="BI79" s="28">
        <v>1010.9</v>
      </c>
      <c r="BJ79" s="28">
        <v>1011.6</v>
      </c>
      <c r="BK79" s="28">
        <v>0</v>
      </c>
      <c r="BL79" s="28">
        <v>2</v>
      </c>
      <c r="BM79" s="28">
        <v>11.8</v>
      </c>
      <c r="BN79" s="28">
        <v>2</v>
      </c>
      <c r="BO79" s="28" t="s">
        <v>16</v>
      </c>
      <c r="BP79" s="28">
        <v>9</v>
      </c>
      <c r="BQ79" s="28"/>
      <c r="BR79" s="36"/>
      <c r="BS79" s="29">
        <f t="shared" si="9"/>
        <v>32</v>
      </c>
      <c r="BT79" s="146">
        <f t="shared" si="10"/>
        <v>0</v>
      </c>
      <c r="BU79" s="145">
        <f t="shared" si="11"/>
        <v>0</v>
      </c>
      <c r="BV79" s="146">
        <f t="shared" si="12"/>
        <v>0</v>
      </c>
      <c r="BW79" s="146">
        <f t="shared" si="13"/>
        <v>0</v>
      </c>
    </row>
    <row r="80" spans="1:75" s="19" customFormat="1" x14ac:dyDescent="0.25">
      <c r="A80" s="57">
        <v>42476</v>
      </c>
      <c r="B80" s="41" t="str">
        <f t="shared" si="7"/>
        <v>16107</v>
      </c>
      <c r="C80" s="19" t="s">
        <v>26</v>
      </c>
      <c r="D80" s="46" t="s">
        <v>75</v>
      </c>
      <c r="E80" s="28">
        <v>19</v>
      </c>
      <c r="F80" s="28">
        <v>6</v>
      </c>
      <c r="G80" s="22" t="s">
        <v>24</v>
      </c>
      <c r="H80" s="42">
        <v>715</v>
      </c>
      <c r="I80" s="42">
        <f t="shared" si="8"/>
        <v>115</v>
      </c>
      <c r="J80" s="23" t="s">
        <v>16</v>
      </c>
      <c r="K80" s="20"/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8"/>
      <c r="S80" s="28"/>
      <c r="T80" s="28"/>
      <c r="U80" s="43"/>
      <c r="V80" s="28"/>
      <c r="W80" s="28"/>
      <c r="X80" s="28"/>
      <c r="Y80" s="43"/>
      <c r="Z80" s="28"/>
      <c r="AA80" s="28"/>
      <c r="AB80" s="28"/>
      <c r="AD80" s="24">
        <v>0</v>
      </c>
      <c r="AE80" s="42"/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8"/>
      <c r="AM80" s="46"/>
      <c r="AN80" s="46"/>
      <c r="AO80" s="46"/>
      <c r="AQ80" s="42"/>
      <c r="AT80" s="47"/>
      <c r="AU80" s="28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8"/>
      <c r="BG80" s="42">
        <v>72</v>
      </c>
      <c r="BH80" s="28">
        <v>72.5</v>
      </c>
      <c r="BI80" s="28">
        <v>1010.9</v>
      </c>
      <c r="BJ80" s="28">
        <v>1011.6</v>
      </c>
      <c r="BK80" s="28">
        <v>0</v>
      </c>
      <c r="BL80" s="28">
        <v>2</v>
      </c>
      <c r="BM80" s="28">
        <v>7.5</v>
      </c>
      <c r="BN80" s="28">
        <v>2</v>
      </c>
      <c r="BO80" s="28" t="s">
        <v>16</v>
      </c>
      <c r="BP80" s="28">
        <v>9</v>
      </c>
      <c r="BQ80" s="28"/>
      <c r="BR80" s="36"/>
      <c r="BS80" s="29">
        <f t="shared" si="9"/>
        <v>32</v>
      </c>
      <c r="BT80" s="146">
        <f t="shared" si="10"/>
        <v>0</v>
      </c>
      <c r="BU80" s="145">
        <f t="shared" si="11"/>
        <v>0</v>
      </c>
      <c r="BV80" s="146">
        <f t="shared" si="12"/>
        <v>0</v>
      </c>
      <c r="BW80" s="146">
        <f t="shared" si="13"/>
        <v>0</v>
      </c>
    </row>
    <row r="81" spans="1:75" s="19" customFormat="1" x14ac:dyDescent="0.25">
      <c r="A81" s="57">
        <v>42476</v>
      </c>
      <c r="B81" s="41" t="str">
        <f t="shared" si="7"/>
        <v>16107</v>
      </c>
      <c r="C81" s="19" t="s">
        <v>26</v>
      </c>
      <c r="D81" s="46" t="s">
        <v>75</v>
      </c>
      <c r="E81" s="28">
        <v>19</v>
      </c>
      <c r="F81" s="28">
        <v>7</v>
      </c>
      <c r="G81" s="22" t="s">
        <v>24</v>
      </c>
      <c r="H81" s="42">
        <v>658</v>
      </c>
      <c r="I81" s="42">
        <f t="shared" si="8"/>
        <v>58</v>
      </c>
      <c r="J81" s="23" t="s">
        <v>16</v>
      </c>
      <c r="K81" s="20"/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8"/>
      <c r="S81" s="28"/>
      <c r="T81" s="28"/>
      <c r="U81" s="43"/>
      <c r="V81" s="28"/>
      <c r="W81" s="28"/>
      <c r="X81" s="28"/>
      <c r="Y81" s="43"/>
      <c r="Z81" s="28"/>
      <c r="AA81" s="28"/>
      <c r="AB81" s="28"/>
      <c r="AD81" s="24">
        <v>0</v>
      </c>
      <c r="AE81" s="42"/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8"/>
      <c r="AM81" s="46"/>
      <c r="AN81" s="46"/>
      <c r="AO81" s="46"/>
      <c r="AQ81" s="42"/>
      <c r="AT81" s="47"/>
      <c r="AU81" s="28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8"/>
      <c r="BG81" s="42">
        <v>72</v>
      </c>
      <c r="BH81" s="28">
        <v>72.5</v>
      </c>
      <c r="BI81" s="28">
        <v>1010.9</v>
      </c>
      <c r="BJ81" s="28">
        <v>1011.6</v>
      </c>
      <c r="BK81" s="28">
        <v>0</v>
      </c>
      <c r="BL81" s="28">
        <v>2</v>
      </c>
      <c r="BM81" s="28">
        <v>8.4</v>
      </c>
      <c r="BN81" s="28">
        <v>2</v>
      </c>
      <c r="BO81" s="28" t="s">
        <v>16</v>
      </c>
      <c r="BP81" s="28">
        <v>9</v>
      </c>
      <c r="BQ81" s="28"/>
      <c r="BR81" s="36"/>
      <c r="BS81" s="29">
        <f t="shared" si="9"/>
        <v>32</v>
      </c>
      <c r="BT81" s="146">
        <f t="shared" si="10"/>
        <v>0</v>
      </c>
      <c r="BU81" s="145">
        <f t="shared" si="11"/>
        <v>0</v>
      </c>
      <c r="BV81" s="146">
        <f t="shared" si="12"/>
        <v>0</v>
      </c>
      <c r="BW81" s="146">
        <f t="shared" si="13"/>
        <v>0</v>
      </c>
    </row>
    <row r="82" spans="1:75" s="19" customFormat="1" x14ac:dyDescent="0.25">
      <c r="A82" s="57">
        <v>42476</v>
      </c>
      <c r="B82" s="41" t="str">
        <f t="shared" si="7"/>
        <v>16107</v>
      </c>
      <c r="C82" s="19" t="s">
        <v>26</v>
      </c>
      <c r="D82" s="46" t="s">
        <v>75</v>
      </c>
      <c r="E82" s="28">
        <v>19</v>
      </c>
      <c r="F82" s="28">
        <v>8</v>
      </c>
      <c r="G82" s="22" t="s">
        <v>24</v>
      </c>
      <c r="H82" s="42">
        <v>650</v>
      </c>
      <c r="I82" s="42">
        <f t="shared" si="8"/>
        <v>50</v>
      </c>
      <c r="J82" s="23" t="s">
        <v>16</v>
      </c>
      <c r="K82" s="20"/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8"/>
      <c r="S82" s="28"/>
      <c r="T82" s="28"/>
      <c r="U82" s="43"/>
      <c r="V82" s="28"/>
      <c r="W82" s="28"/>
      <c r="X82" s="28"/>
      <c r="Y82" s="43"/>
      <c r="Z82" s="28"/>
      <c r="AA82" s="28"/>
      <c r="AB82" s="28"/>
      <c r="AD82" s="24">
        <v>0</v>
      </c>
      <c r="AE82" s="42"/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8"/>
      <c r="AM82" s="46"/>
      <c r="AN82" s="46"/>
      <c r="AO82" s="46"/>
      <c r="AQ82" s="42"/>
      <c r="AT82" s="47"/>
      <c r="AU82" s="28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8"/>
      <c r="BG82" s="42">
        <v>72</v>
      </c>
      <c r="BH82" s="28">
        <v>72.5</v>
      </c>
      <c r="BI82" s="28">
        <v>1010.9</v>
      </c>
      <c r="BJ82" s="28">
        <v>1011.6</v>
      </c>
      <c r="BK82" s="28">
        <v>0</v>
      </c>
      <c r="BL82" s="28">
        <v>2</v>
      </c>
      <c r="BM82" s="28">
        <v>11.2</v>
      </c>
      <c r="BN82" s="28">
        <v>2</v>
      </c>
      <c r="BO82" s="28" t="s">
        <v>16</v>
      </c>
      <c r="BP82" s="28">
        <v>9</v>
      </c>
      <c r="BQ82" s="28"/>
      <c r="BR82" s="36"/>
      <c r="BS82" s="29">
        <f t="shared" si="9"/>
        <v>32</v>
      </c>
      <c r="BT82" s="146">
        <f t="shared" si="10"/>
        <v>0</v>
      </c>
      <c r="BU82" s="145">
        <f t="shared" si="11"/>
        <v>0</v>
      </c>
      <c r="BV82" s="146">
        <f t="shared" si="12"/>
        <v>0</v>
      </c>
      <c r="BW82" s="146">
        <f t="shared" si="13"/>
        <v>0</v>
      </c>
    </row>
    <row r="83" spans="1:75" s="19" customFormat="1" x14ac:dyDescent="0.25">
      <c r="A83" s="57">
        <v>42476</v>
      </c>
      <c r="B83" s="41" t="str">
        <f t="shared" si="7"/>
        <v>16107</v>
      </c>
      <c r="C83" s="19" t="s">
        <v>26</v>
      </c>
      <c r="D83" s="46" t="s">
        <v>75</v>
      </c>
      <c r="E83" s="28">
        <v>19</v>
      </c>
      <c r="F83" s="28">
        <v>9</v>
      </c>
      <c r="G83" s="22" t="s">
        <v>24</v>
      </c>
      <c r="H83" s="42">
        <v>642</v>
      </c>
      <c r="I83" s="42">
        <f t="shared" si="8"/>
        <v>42</v>
      </c>
      <c r="J83" s="23" t="s">
        <v>16</v>
      </c>
      <c r="K83" s="20"/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8"/>
      <c r="S83" s="28"/>
      <c r="T83" s="28"/>
      <c r="U83" s="43"/>
      <c r="V83" s="28"/>
      <c r="W83" s="28"/>
      <c r="X83" s="28"/>
      <c r="Y83" s="43"/>
      <c r="Z83" s="28"/>
      <c r="AA83" s="28"/>
      <c r="AB83" s="28"/>
      <c r="AD83" s="24">
        <v>0</v>
      </c>
      <c r="AE83" s="42"/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8"/>
      <c r="AM83" s="46"/>
      <c r="AN83" s="46"/>
      <c r="AO83" s="46"/>
      <c r="AQ83" s="42"/>
      <c r="AT83" s="47"/>
      <c r="AU83" s="28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8"/>
      <c r="BG83" s="42">
        <v>72</v>
      </c>
      <c r="BH83" s="28">
        <v>72.5</v>
      </c>
      <c r="BI83" s="28">
        <v>1010.9</v>
      </c>
      <c r="BJ83" s="28">
        <v>1011.6</v>
      </c>
      <c r="BK83" s="28">
        <v>0</v>
      </c>
      <c r="BL83" s="28">
        <v>2</v>
      </c>
      <c r="BM83" s="28">
        <v>12.4</v>
      </c>
      <c r="BN83" s="28">
        <v>2</v>
      </c>
      <c r="BO83" s="28" t="s">
        <v>16</v>
      </c>
      <c r="BP83" s="28">
        <v>9</v>
      </c>
      <c r="BQ83" s="28"/>
      <c r="BR83" s="36"/>
      <c r="BS83" s="29">
        <f t="shared" si="9"/>
        <v>32</v>
      </c>
      <c r="BT83" s="146">
        <f t="shared" si="10"/>
        <v>0</v>
      </c>
      <c r="BU83" s="145">
        <f t="shared" si="11"/>
        <v>0</v>
      </c>
      <c r="BV83" s="146">
        <f t="shared" si="12"/>
        <v>0</v>
      </c>
      <c r="BW83" s="146">
        <f t="shared" si="13"/>
        <v>0</v>
      </c>
    </row>
    <row r="84" spans="1:75" s="69" customFormat="1" x14ac:dyDescent="0.25">
      <c r="A84" s="67">
        <v>42476</v>
      </c>
      <c r="B84" s="68" t="str">
        <f t="shared" si="7"/>
        <v>16107</v>
      </c>
      <c r="C84" s="69" t="s">
        <v>26</v>
      </c>
      <c r="D84" s="69" t="s">
        <v>75</v>
      </c>
      <c r="E84" s="71">
        <v>19</v>
      </c>
      <c r="F84" s="71">
        <v>10</v>
      </c>
      <c r="G84" s="71" t="s">
        <v>24</v>
      </c>
      <c r="H84" s="21">
        <v>633</v>
      </c>
      <c r="I84" s="21">
        <f t="shared" si="8"/>
        <v>33</v>
      </c>
      <c r="J84" s="76" t="s">
        <v>16</v>
      </c>
      <c r="K84" s="21"/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/>
      <c r="S84" s="71"/>
      <c r="T84" s="71"/>
      <c r="U84" s="73"/>
      <c r="V84" s="71"/>
      <c r="W84" s="71"/>
      <c r="X84" s="71"/>
      <c r="Y84" s="73"/>
      <c r="Z84" s="71"/>
      <c r="AA84" s="71"/>
      <c r="AB84" s="71"/>
      <c r="AD84" s="72">
        <v>0</v>
      </c>
      <c r="AE84" s="21"/>
      <c r="AF84" s="71">
        <v>0</v>
      </c>
      <c r="AG84" s="71">
        <v>0</v>
      </c>
      <c r="AH84" s="71">
        <v>0</v>
      </c>
      <c r="AI84" s="71">
        <v>0</v>
      </c>
      <c r="AJ84" s="71">
        <v>0</v>
      </c>
      <c r="AK84" s="71">
        <v>0</v>
      </c>
      <c r="AL84" s="71"/>
      <c r="AQ84" s="21"/>
      <c r="AT84" s="77"/>
      <c r="AU84" s="71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8"/>
      <c r="BG84" s="84">
        <v>72</v>
      </c>
      <c r="BH84" s="71">
        <v>72.5</v>
      </c>
      <c r="BI84" s="71">
        <v>1010.9</v>
      </c>
      <c r="BJ84" s="71">
        <v>1011.6</v>
      </c>
      <c r="BK84" s="71">
        <v>0</v>
      </c>
      <c r="BL84" s="71">
        <v>3</v>
      </c>
      <c r="BM84" s="71">
        <v>9.5</v>
      </c>
      <c r="BN84" s="71">
        <v>2</v>
      </c>
      <c r="BO84" s="71" t="s">
        <v>16</v>
      </c>
      <c r="BP84" s="71">
        <v>9</v>
      </c>
      <c r="BQ84" s="71"/>
      <c r="BR84" s="79"/>
      <c r="BS84" s="80">
        <f t="shared" si="9"/>
        <v>32</v>
      </c>
      <c r="BT84" s="146">
        <f t="shared" si="10"/>
        <v>0</v>
      </c>
      <c r="BU84" s="145">
        <f t="shared" si="11"/>
        <v>0</v>
      </c>
      <c r="BV84" s="146">
        <f t="shared" si="12"/>
        <v>0</v>
      </c>
      <c r="BW84" s="146">
        <f t="shared" si="13"/>
        <v>0</v>
      </c>
    </row>
    <row r="85" spans="1:75" s="19" customFormat="1" x14ac:dyDescent="0.25">
      <c r="D85" s="46"/>
      <c r="E85" s="28"/>
      <c r="F85" s="28"/>
      <c r="G85" s="28"/>
      <c r="H85" s="42"/>
      <c r="I85" s="42"/>
      <c r="J85" s="23"/>
      <c r="K85" s="20"/>
      <c r="L85" s="28"/>
      <c r="M85" s="28"/>
      <c r="N85" s="28"/>
      <c r="O85" s="28"/>
      <c r="P85" s="28"/>
      <c r="Q85" s="28"/>
      <c r="R85" s="28"/>
      <c r="S85" s="28"/>
      <c r="T85" s="28"/>
      <c r="U85" s="43"/>
      <c r="V85" s="28"/>
      <c r="W85" s="28"/>
      <c r="X85" s="28"/>
      <c r="Y85" s="43"/>
      <c r="Z85" s="28"/>
      <c r="AA85" s="19" t="s">
        <v>55</v>
      </c>
      <c r="AB85" s="19" t="s">
        <v>56</v>
      </c>
      <c r="AD85" s="24">
        <f>COUNT(AD5:AD84)</f>
        <v>80</v>
      </c>
      <c r="AE85" s="42"/>
      <c r="AF85" s="28"/>
      <c r="AG85" s="28"/>
      <c r="AH85" s="28"/>
      <c r="AI85" s="28"/>
      <c r="AJ85" s="28"/>
      <c r="AK85" s="28"/>
      <c r="AL85" s="28"/>
      <c r="AM85" s="46"/>
      <c r="AN85" s="46"/>
      <c r="AO85" s="46"/>
      <c r="AQ85" s="42"/>
      <c r="AT85" s="47"/>
      <c r="AU85" s="28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8"/>
      <c r="BG85" s="42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36"/>
      <c r="BS85" s="29">
        <f t="shared" si="9"/>
        <v>32</v>
      </c>
    </row>
    <row r="86" spans="1:75" x14ac:dyDescent="0.25">
      <c r="D86" s="46"/>
      <c r="AA86" t="s">
        <v>57</v>
      </c>
      <c r="AB86" t="s">
        <v>58</v>
      </c>
      <c r="AD86" s="15">
        <f>SUM(AD5:AD84)</f>
        <v>4</v>
      </c>
      <c r="BR86" s="36"/>
      <c r="BS86" s="29">
        <f t="shared" si="9"/>
        <v>32</v>
      </c>
    </row>
    <row r="87" spans="1:75" x14ac:dyDescent="0.25">
      <c r="D87" s="46"/>
      <c r="AA87"/>
      <c r="AB87" t="s">
        <v>59</v>
      </c>
      <c r="AD87" s="1">
        <f>COUNT(L5:L84)</f>
        <v>80</v>
      </c>
      <c r="BR87" s="36"/>
      <c r="BS87" s="29">
        <f t="shared" si="9"/>
        <v>32</v>
      </c>
    </row>
    <row r="88" spans="1:75" x14ac:dyDescent="0.25">
      <c r="BR88" s="36"/>
      <c r="BS88" s="29">
        <f t="shared" si="9"/>
        <v>32</v>
      </c>
    </row>
    <row r="89" spans="1:75" x14ac:dyDescent="0.25">
      <c r="BR89" s="36"/>
      <c r="BS89" s="29">
        <f t="shared" si="9"/>
        <v>32</v>
      </c>
    </row>
    <row r="90" spans="1:75" x14ac:dyDescent="0.25">
      <c r="BR90" s="36"/>
      <c r="BS90" s="29">
        <f t="shared" si="9"/>
        <v>32</v>
      </c>
    </row>
    <row r="91" spans="1:75" x14ac:dyDescent="0.25">
      <c r="AA91" t="s">
        <v>60</v>
      </c>
      <c r="AB91"/>
      <c r="BR91" s="36"/>
      <c r="BS91" s="29">
        <f t="shared" si="9"/>
        <v>32</v>
      </c>
    </row>
    <row r="92" spans="1:75" x14ac:dyDescent="0.25">
      <c r="AA92"/>
      <c r="AB92"/>
      <c r="BR92" s="36"/>
      <c r="BS92" s="29">
        <f t="shared" si="9"/>
        <v>32</v>
      </c>
    </row>
    <row r="93" spans="1:75" x14ac:dyDescent="0.25">
      <c r="AA93" t="s">
        <v>64</v>
      </c>
      <c r="AB93"/>
      <c r="AD93" s="15">
        <f>SUM(AD85+Week1_PM!AD88+Week2_AM!AD84+Week2_PM!AD83+Week3_AM!AD89+Week3_PM!AD89)</f>
        <v>160</v>
      </c>
    </row>
    <row r="94" spans="1:75" x14ac:dyDescent="0.25">
      <c r="AA94" t="s">
        <v>57</v>
      </c>
      <c r="AB94" t="s">
        <v>65</v>
      </c>
      <c r="AD94" s="15">
        <f>SUM(AD86+Week1_PM!AD89+Week2_AM!AD85+Week2_PM!AD84+Week3_AM!AD90+Week3_PM!AD90)</f>
        <v>252</v>
      </c>
    </row>
    <row r="95" spans="1:75" x14ac:dyDescent="0.25">
      <c r="AA95"/>
      <c r="AB95" t="s">
        <v>59</v>
      </c>
      <c r="AD95" s="15">
        <f>SUM(AD87+Week1_PM!AD90+Week2_AM!AD86+Week2_PM!AD85+Week3_AM!AD91+Week3_PM!AD91)</f>
        <v>173</v>
      </c>
    </row>
    <row r="96" spans="1:75" x14ac:dyDescent="0.25">
      <c r="AA96"/>
      <c r="AB96" t="s">
        <v>61</v>
      </c>
      <c r="AD96" s="15">
        <v>5</v>
      </c>
    </row>
    <row r="97" spans="27:30" x14ac:dyDescent="0.25">
      <c r="AA97"/>
      <c r="AB97" t="s">
        <v>55</v>
      </c>
      <c r="AD97" s="15">
        <v>16</v>
      </c>
    </row>
    <row r="98" spans="27:30" x14ac:dyDescent="0.25">
      <c r="AA98"/>
      <c r="AB98"/>
    </row>
    <row r="99" spans="27:30" x14ac:dyDescent="0.25">
      <c r="AA99"/>
      <c r="AB99" t="s">
        <v>62</v>
      </c>
      <c r="AD99" s="15">
        <f>AD86+Week2_AM!AD85+Week3_AM!AD90</f>
        <v>86</v>
      </c>
    </row>
    <row r="100" spans="27:30" x14ac:dyDescent="0.25">
      <c r="AA100"/>
      <c r="AB100" t="s">
        <v>63</v>
      </c>
      <c r="AD100" s="15">
        <f>SUM(Week1_PM!AD89+Week2_PM!AD84+Week3_PM!AD90)</f>
        <v>166</v>
      </c>
    </row>
  </sheetData>
  <mergeCells count="8">
    <mergeCell ref="K2:AD2"/>
    <mergeCell ref="AE2:BF2"/>
    <mergeCell ref="AP3:AR3"/>
    <mergeCell ref="AT3:AV3"/>
    <mergeCell ref="AX3:AZ3"/>
    <mergeCell ref="BB3:BD3"/>
    <mergeCell ref="V3:X3"/>
    <mergeCell ref="Z3:AB3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6"/>
  <sheetViews>
    <sheetView zoomScale="70" zoomScaleNormal="70" zoomScalePageLayoutView="70" workbookViewId="0">
      <pane xSplit="4" topLeftCell="E1" activePane="topRight" state="frozen"/>
      <selection pane="topRight" activeCell="AD83" sqref="AD4:AD83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5" bestFit="1" customWidth="1"/>
    <col min="4" max="4" width="3.875" bestFit="1" customWidth="1"/>
    <col min="5" max="5" width="5.625" style="53" bestFit="1" customWidth="1"/>
    <col min="6" max="6" width="6.625" bestFit="1" customWidth="1"/>
    <col min="7" max="7" width="5.125" customWidth="1"/>
    <col min="8" max="8" width="9.25" bestFit="1" customWidth="1"/>
    <col min="9" max="9" width="7.125" customWidth="1"/>
    <col min="10" max="10" width="4.375" style="49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6.5" customWidth="1"/>
    <col min="21" max="21" width="1.375" customWidth="1"/>
    <col min="22" max="22" width="7.125" style="1" customWidth="1"/>
    <col min="23" max="24" width="7.125" style="1" bestFit="1" customWidth="1"/>
    <col min="25" max="25" width="1.25" customWidth="1"/>
    <col min="26" max="28" width="7.125" customWidth="1"/>
    <col min="29" max="29" width="1" customWidth="1"/>
    <col min="30" max="30" width="9.625" style="15" customWidth="1"/>
    <col min="31" max="31" width="6.875" customWidth="1"/>
    <col min="32" max="37" width="2.5" bestFit="1" customWidth="1"/>
    <col min="38" max="38" width="3.625" bestFit="1" customWidth="1"/>
    <col min="39" max="39" width="4.625" bestFit="1" customWidth="1"/>
    <col min="40" max="40" width="7.125" customWidth="1"/>
    <col min="41" max="41" width="1.625" customWidth="1"/>
    <col min="42" max="44" width="5.5" customWidth="1"/>
    <col min="45" max="45" width="1" customWidth="1"/>
    <col min="46" max="47" width="6.375" customWidth="1"/>
    <col min="48" max="48" width="6.375" style="51" customWidth="1"/>
    <col min="49" max="49" width="0.75" style="1" customWidth="1"/>
    <col min="50" max="50" width="8" style="1" customWidth="1"/>
    <col min="51" max="51" width="6.875" style="1" bestFit="1" customWidth="1"/>
    <col min="52" max="53" width="7.625" style="1" bestFit="1" customWidth="1"/>
    <col min="54" max="54" width="8" style="1" bestFit="1" customWidth="1"/>
    <col min="55" max="55" width="7.125" style="1" bestFit="1" customWidth="1"/>
    <col min="56" max="56" width="5.875" style="1" bestFit="1" customWidth="1"/>
    <col min="57" max="57" width="5.25" style="1" bestFit="1" customWidth="1"/>
    <col min="58" max="58" width="5.125" style="1" bestFit="1" customWidth="1"/>
    <col min="59" max="59" width="6.875" style="1" customWidth="1"/>
    <col min="60" max="60" width="16.5" style="1" customWidth="1"/>
    <col min="61" max="62" width="11.125" style="1"/>
  </cols>
  <sheetData>
    <row r="1" spans="1:68" ht="17.45" customHeight="1" x14ac:dyDescent="0.25">
      <c r="E1" s="1"/>
      <c r="F1" s="1"/>
      <c r="G1" s="1"/>
      <c r="H1" s="3"/>
      <c r="I1" s="20"/>
      <c r="J1" s="23"/>
      <c r="K1" s="150" t="s">
        <v>20</v>
      </c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2"/>
      <c r="AE1" s="153" t="s">
        <v>21</v>
      </c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5"/>
      <c r="AY1" s="42"/>
      <c r="AZ1" s="28"/>
      <c r="BA1" s="28"/>
      <c r="BB1" s="28"/>
      <c r="BK1" s="2"/>
    </row>
    <row r="2" spans="1:68" s="2" customFormat="1" x14ac:dyDescent="0.25">
      <c r="H2" s="3"/>
      <c r="I2" s="20"/>
      <c r="J2" s="23"/>
      <c r="K2" s="9" t="s">
        <v>25</v>
      </c>
      <c r="L2" s="10">
        <v>1</v>
      </c>
      <c r="M2" s="10"/>
      <c r="N2" s="10"/>
      <c r="O2" s="10"/>
      <c r="P2" s="10"/>
      <c r="Q2" s="10"/>
      <c r="R2" s="10"/>
      <c r="S2" s="10"/>
      <c r="T2" s="10"/>
      <c r="U2" s="10"/>
      <c r="V2" s="157" t="s">
        <v>39</v>
      </c>
      <c r="W2" s="157"/>
      <c r="X2" s="157"/>
      <c r="Y2" s="17"/>
      <c r="Z2" s="157" t="s">
        <v>40</v>
      </c>
      <c r="AA2" s="157"/>
      <c r="AB2" s="157"/>
      <c r="AD2" s="13"/>
      <c r="AE2" s="1" t="s">
        <v>25</v>
      </c>
      <c r="AF2" s="2">
        <v>1</v>
      </c>
      <c r="AM2" s="10"/>
      <c r="AN2" s="10"/>
      <c r="AO2" s="10"/>
      <c r="AP2" s="158" t="s">
        <v>39</v>
      </c>
      <c r="AQ2" s="158"/>
      <c r="AR2" s="158"/>
      <c r="AS2" s="6"/>
      <c r="AT2" s="158" t="s">
        <v>40</v>
      </c>
      <c r="AU2" s="158"/>
      <c r="AV2" s="158"/>
      <c r="AW2" s="158"/>
      <c r="AX2" s="13"/>
      <c r="AY2" s="42"/>
      <c r="AZ2" s="42"/>
      <c r="BA2" s="42"/>
      <c r="BB2" s="42"/>
      <c r="BC2" s="3"/>
      <c r="BD2" s="3"/>
      <c r="BE2" s="3"/>
      <c r="BF2" s="3"/>
      <c r="BG2" s="3"/>
      <c r="BH2" s="3"/>
      <c r="BI2" s="3"/>
      <c r="BJ2" s="3"/>
      <c r="BK2" s="2" t="s">
        <v>34</v>
      </c>
    </row>
    <row r="3" spans="1:68" s="4" customFormat="1" ht="47.25" x14ac:dyDescent="0.25">
      <c r="A3" s="4" t="s">
        <v>0</v>
      </c>
      <c r="B3" s="4" t="s">
        <v>15</v>
      </c>
      <c r="C3" s="4" t="s">
        <v>43</v>
      </c>
      <c r="D3" s="4" t="s">
        <v>44</v>
      </c>
      <c r="E3" s="5" t="s">
        <v>1</v>
      </c>
      <c r="F3" s="5" t="s">
        <v>2</v>
      </c>
      <c r="G3" s="38" t="s">
        <v>22</v>
      </c>
      <c r="H3" s="5" t="s">
        <v>45</v>
      </c>
      <c r="I3" s="50" t="s">
        <v>50</v>
      </c>
      <c r="J3" s="55" t="s">
        <v>51</v>
      </c>
      <c r="K3" s="4" t="s">
        <v>27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37</v>
      </c>
      <c r="S3" s="31" t="s">
        <v>38</v>
      </c>
      <c r="T3" s="37" t="s">
        <v>47</v>
      </c>
      <c r="U3" s="37"/>
      <c r="V3" s="38" t="s">
        <v>33</v>
      </c>
      <c r="W3" s="38" t="s">
        <v>14</v>
      </c>
      <c r="X3" s="38" t="s">
        <v>41</v>
      </c>
      <c r="Y3" s="97"/>
      <c r="Z3" s="38" t="s">
        <v>33</v>
      </c>
      <c r="AA3" s="38" t="s">
        <v>14</v>
      </c>
      <c r="AB3" s="38" t="s">
        <v>41</v>
      </c>
      <c r="AD3" s="39" t="s">
        <v>48</v>
      </c>
      <c r="AE3" s="4" t="s">
        <v>27</v>
      </c>
      <c r="AF3" s="5">
        <v>1</v>
      </c>
      <c r="AG3" s="5">
        <v>2</v>
      </c>
      <c r="AH3" s="5">
        <v>3</v>
      </c>
      <c r="AI3" s="5">
        <v>4</v>
      </c>
      <c r="AJ3" s="5">
        <v>5</v>
      </c>
      <c r="AK3" s="5">
        <v>6</v>
      </c>
      <c r="AL3" s="5" t="s">
        <v>37</v>
      </c>
      <c r="AM3" s="31" t="s">
        <v>38</v>
      </c>
      <c r="AN3" s="37" t="s">
        <v>47</v>
      </c>
      <c r="AO3" s="31"/>
      <c r="AP3" s="38" t="s">
        <v>33</v>
      </c>
      <c r="AQ3" s="38" t="s">
        <v>14</v>
      </c>
      <c r="AR3" s="38" t="s">
        <v>41</v>
      </c>
      <c r="AS3" s="97"/>
      <c r="AT3" s="38" t="s">
        <v>33</v>
      </c>
      <c r="AU3" s="38" t="s">
        <v>14</v>
      </c>
      <c r="AV3" s="38" t="s">
        <v>41</v>
      </c>
      <c r="AW3" s="5"/>
      <c r="AX3" s="39" t="s">
        <v>48</v>
      </c>
      <c r="AY3" s="93" t="s">
        <v>5</v>
      </c>
      <c r="AZ3" s="93" t="s">
        <v>6</v>
      </c>
      <c r="BA3" s="93" t="s">
        <v>7</v>
      </c>
      <c r="BB3" s="93" t="s">
        <v>8</v>
      </c>
      <c r="BC3" s="38" t="s">
        <v>9</v>
      </c>
      <c r="BD3" s="38" t="s">
        <v>10</v>
      </c>
      <c r="BE3" s="38" t="s">
        <v>11</v>
      </c>
      <c r="BF3" s="38" t="s">
        <v>12</v>
      </c>
      <c r="BG3" s="38" t="s">
        <v>13</v>
      </c>
      <c r="BH3" s="38" t="s">
        <v>80</v>
      </c>
      <c r="BI3" s="5" t="s">
        <v>4</v>
      </c>
      <c r="BJ3" s="5" t="s">
        <v>3</v>
      </c>
      <c r="BK3" s="5" t="s">
        <v>36</v>
      </c>
      <c r="BL3" s="5" t="s">
        <v>35</v>
      </c>
      <c r="BM3" s="4" t="s">
        <v>95</v>
      </c>
      <c r="BN3" s="4" t="s">
        <v>96</v>
      </c>
      <c r="BO3" s="4" t="s">
        <v>97</v>
      </c>
      <c r="BP3" s="4" t="s">
        <v>98</v>
      </c>
    </row>
    <row r="4" spans="1:68" s="19" customFormat="1" x14ac:dyDescent="0.25">
      <c r="A4" s="40">
        <v>42474</v>
      </c>
      <c r="B4" s="41" t="str">
        <f t="shared" ref="B4:B67" si="0">RIGHT(YEAR(A4),2)&amp;TEXT(A4-DATE(YEAR(A4),1,0),"000")</f>
        <v>16105</v>
      </c>
      <c r="C4" s="19" t="s">
        <v>26</v>
      </c>
      <c r="D4" s="19" t="s">
        <v>75</v>
      </c>
      <c r="E4" s="28">
        <v>1</v>
      </c>
      <c r="F4" s="28">
        <v>1</v>
      </c>
      <c r="G4" s="28" t="s">
        <v>24</v>
      </c>
      <c r="H4" s="42">
        <v>1846</v>
      </c>
      <c r="I4" s="42">
        <f t="shared" ref="I4:I67" si="1">H4-600</f>
        <v>1246</v>
      </c>
      <c r="J4" s="23" t="s">
        <v>16</v>
      </c>
      <c r="K4" s="20"/>
      <c r="L4" s="28">
        <v>0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D4" s="24">
        <v>0</v>
      </c>
      <c r="AE4" s="42"/>
      <c r="AF4" s="28">
        <v>0</v>
      </c>
      <c r="AG4" s="28">
        <v>0</v>
      </c>
      <c r="AH4" s="28">
        <v>0</v>
      </c>
      <c r="AI4" s="28">
        <v>0</v>
      </c>
      <c r="AJ4" s="28">
        <v>0</v>
      </c>
      <c r="AK4" s="28">
        <v>0</v>
      </c>
      <c r="AL4" s="28"/>
      <c r="AM4" s="46"/>
      <c r="AN4" s="46"/>
      <c r="AO4" s="46"/>
      <c r="AQ4" s="42"/>
      <c r="AT4" s="47"/>
      <c r="AU4" s="28"/>
      <c r="AV4" s="47"/>
      <c r="AW4" s="47"/>
      <c r="AX4" s="48"/>
      <c r="AY4" s="42">
        <v>79.900000000000006</v>
      </c>
      <c r="AZ4" s="28">
        <v>77.8</v>
      </c>
      <c r="BA4" s="28">
        <v>1011.3</v>
      </c>
      <c r="BB4" s="28">
        <v>1011.3</v>
      </c>
      <c r="BC4" s="28">
        <v>0</v>
      </c>
      <c r="BD4" s="28">
        <v>2</v>
      </c>
      <c r="BE4" s="28">
        <v>7.3</v>
      </c>
      <c r="BF4" s="28">
        <v>1</v>
      </c>
      <c r="BG4" s="28" t="s">
        <v>16</v>
      </c>
      <c r="BH4" s="28"/>
      <c r="BI4" s="28">
        <v>7</v>
      </c>
      <c r="BJ4" s="28"/>
      <c r="BK4" s="36"/>
      <c r="BL4" s="29">
        <f t="shared" ref="BL4:BL67" si="2">CONVERT(BK4,"C","F")</f>
        <v>32</v>
      </c>
      <c r="BM4" s="145">
        <f>IF(G4="B-C",IF(AND(SUM(L4:O4)=0,P4=1,Q4=0),1,IF(L4="-","-",0)),IF(AND(SUM(L4:O4)=0,P4=0,Q4=1),1,IF(L4="-","-",0)))</f>
        <v>0</v>
      </c>
      <c r="BN4" s="145">
        <f>IF(AND(SUM(L4:O4)=0,P4=1,Q4=1),1,IF(L4="-","-",0))</f>
        <v>0</v>
      </c>
      <c r="BO4" s="145">
        <f>IF(G4="B-C",IF(AND(SUM(L4:O4)=0,P4=0,Q4=1),1,IF(L4="-","-",0)),IF(AND(SUM(L4:O4)=0,P4=1,Q4=0),1,IF(L4="-","-",0)))</f>
        <v>0</v>
      </c>
      <c r="BP4" s="145">
        <f>IF(AND(SUM(L4:O4)&gt;0,P4=0,Q4=0),1,IF(L4="-","-",0))</f>
        <v>0</v>
      </c>
    </row>
    <row r="5" spans="1:68" s="19" customFormat="1" x14ac:dyDescent="0.25">
      <c r="A5" s="40">
        <v>42474</v>
      </c>
      <c r="B5" s="41" t="str">
        <f t="shared" si="0"/>
        <v>16105</v>
      </c>
      <c r="C5" s="19" t="s">
        <v>26</v>
      </c>
      <c r="D5" s="19" t="s">
        <v>75</v>
      </c>
      <c r="E5" s="28">
        <v>1</v>
      </c>
      <c r="F5" s="28">
        <v>2</v>
      </c>
      <c r="G5" s="22" t="s">
        <v>24</v>
      </c>
      <c r="H5" s="20">
        <v>1838</v>
      </c>
      <c r="I5" s="42">
        <f t="shared" si="1"/>
        <v>1238</v>
      </c>
      <c r="J5" s="23" t="s">
        <v>16</v>
      </c>
      <c r="K5" s="20"/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D5" s="24">
        <v>0</v>
      </c>
      <c r="AE5" s="42"/>
      <c r="AF5" s="28">
        <v>0</v>
      </c>
      <c r="AG5" s="28">
        <v>0</v>
      </c>
      <c r="AH5" s="28">
        <v>0</v>
      </c>
      <c r="AI5" s="28">
        <v>0</v>
      </c>
      <c r="AJ5" s="28">
        <v>1</v>
      </c>
      <c r="AK5" s="28">
        <v>0</v>
      </c>
      <c r="AL5" s="28"/>
      <c r="AM5" s="46"/>
      <c r="AN5" s="46"/>
      <c r="AO5" s="46"/>
      <c r="AP5" s="19" t="s">
        <v>42</v>
      </c>
      <c r="AQ5" s="42" t="s">
        <v>29</v>
      </c>
      <c r="AR5" s="19">
        <v>170</v>
      </c>
      <c r="AT5" s="47"/>
      <c r="AU5" s="28"/>
      <c r="AV5" s="47"/>
      <c r="AW5" s="47"/>
      <c r="AX5" s="48"/>
      <c r="AY5" s="42">
        <v>79.900000000000006</v>
      </c>
      <c r="AZ5" s="28">
        <v>77.8</v>
      </c>
      <c r="BA5" s="28">
        <v>1011.3</v>
      </c>
      <c r="BB5" s="28">
        <v>1011.3</v>
      </c>
      <c r="BC5" s="28">
        <v>0</v>
      </c>
      <c r="BD5" s="28">
        <v>1</v>
      </c>
      <c r="BE5" s="28">
        <v>7.8</v>
      </c>
      <c r="BF5" s="28">
        <v>1</v>
      </c>
      <c r="BG5" s="28" t="s">
        <v>16</v>
      </c>
      <c r="BH5" s="28" t="s">
        <v>81</v>
      </c>
      <c r="BI5" s="28">
        <v>7</v>
      </c>
      <c r="BJ5" s="28"/>
      <c r="BK5" s="36"/>
      <c r="BL5" s="29">
        <f t="shared" si="2"/>
        <v>32</v>
      </c>
      <c r="BM5" s="145">
        <f t="shared" ref="BM5:BM68" si="3">IF(G5="B-C",IF(AND(SUM(L5:O5)=0,P5=1,Q5=0),1,IF(L5="-","-",0)),IF(AND(SUM(L5:O5)=0,P5=0,Q5=1),1,IF(L5="-","-",0)))</f>
        <v>0</v>
      </c>
      <c r="BN5" s="145">
        <f t="shared" ref="BN5:BN68" si="4">IF(AND(SUM(L5:O5)=0,P5=1,Q5=1),1,IF(L5="-","-",0))</f>
        <v>0</v>
      </c>
      <c r="BO5" s="145">
        <f t="shared" ref="BO5:BO68" si="5">IF(G5="B-C",IF(AND(SUM(L5:O5)=0,P5=0,Q5=1),1,IF(L5="-","-",0)),IF(AND(SUM(L5:O5)=0,P5=1,Q5=0),1,IF(L5="-","-",0)))</f>
        <v>0</v>
      </c>
      <c r="BP5" s="145">
        <f t="shared" ref="BP5:BP68" si="6">IF(AND(SUM(L5:O5)&gt;0,P5=0,Q5=0),1,IF(L5="-","-",0))</f>
        <v>0</v>
      </c>
    </row>
    <row r="6" spans="1:68" s="19" customFormat="1" x14ac:dyDescent="0.25">
      <c r="A6" s="40">
        <v>42474</v>
      </c>
      <c r="B6" s="41" t="str">
        <f t="shared" si="0"/>
        <v>16105</v>
      </c>
      <c r="C6" s="19" t="s">
        <v>26</v>
      </c>
      <c r="D6" s="19" t="s">
        <v>75</v>
      </c>
      <c r="E6" s="28">
        <v>1</v>
      </c>
      <c r="F6" s="28">
        <v>3</v>
      </c>
      <c r="G6" s="22" t="s">
        <v>24</v>
      </c>
      <c r="H6" s="20">
        <v>1827</v>
      </c>
      <c r="I6" s="42">
        <f t="shared" si="1"/>
        <v>1227</v>
      </c>
      <c r="J6" s="23" t="s">
        <v>16</v>
      </c>
      <c r="K6" s="20"/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D6" s="24">
        <v>0</v>
      </c>
      <c r="AE6" s="42"/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/>
      <c r="AM6" s="46"/>
      <c r="AN6" s="46"/>
      <c r="AO6" s="46"/>
      <c r="AQ6" s="42"/>
      <c r="AT6" s="47"/>
      <c r="AU6" s="28"/>
      <c r="AV6" s="47"/>
      <c r="AW6" s="47"/>
      <c r="AX6" s="48"/>
      <c r="AY6" s="42">
        <v>79.900000000000006</v>
      </c>
      <c r="AZ6" s="28">
        <v>77.8</v>
      </c>
      <c r="BA6" s="28">
        <v>1011.3</v>
      </c>
      <c r="BB6" s="28">
        <v>1011.3</v>
      </c>
      <c r="BC6" s="28">
        <v>0</v>
      </c>
      <c r="BD6" s="28">
        <v>1</v>
      </c>
      <c r="BE6" s="28">
        <v>13.9</v>
      </c>
      <c r="BF6" s="28">
        <v>1</v>
      </c>
      <c r="BG6" s="28" t="s">
        <v>16</v>
      </c>
      <c r="BH6" s="28"/>
      <c r="BI6" s="28">
        <v>7</v>
      </c>
      <c r="BJ6" s="28"/>
      <c r="BK6" s="36"/>
      <c r="BL6" s="29">
        <f t="shared" si="2"/>
        <v>32</v>
      </c>
      <c r="BM6" s="145">
        <f t="shared" si="3"/>
        <v>0</v>
      </c>
      <c r="BN6" s="145">
        <f t="shared" si="4"/>
        <v>0</v>
      </c>
      <c r="BO6" s="145">
        <f t="shared" si="5"/>
        <v>0</v>
      </c>
      <c r="BP6" s="145">
        <f t="shared" si="6"/>
        <v>0</v>
      </c>
    </row>
    <row r="7" spans="1:68" s="19" customFormat="1" x14ac:dyDescent="0.25">
      <c r="A7" s="40">
        <v>42474</v>
      </c>
      <c r="B7" s="41" t="str">
        <f t="shared" si="0"/>
        <v>16105</v>
      </c>
      <c r="C7" s="19" t="s">
        <v>26</v>
      </c>
      <c r="D7" s="19" t="s">
        <v>75</v>
      </c>
      <c r="E7" s="28">
        <v>1</v>
      </c>
      <c r="F7" s="28">
        <v>4</v>
      </c>
      <c r="G7" s="22" t="s">
        <v>24</v>
      </c>
      <c r="H7" s="20">
        <v>1819</v>
      </c>
      <c r="I7" s="42">
        <f t="shared" si="1"/>
        <v>1219</v>
      </c>
      <c r="J7" s="23" t="s">
        <v>16</v>
      </c>
      <c r="K7" s="20"/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D7" s="24">
        <v>0</v>
      </c>
      <c r="AE7" s="42"/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/>
      <c r="AM7" s="46"/>
      <c r="AN7" s="46"/>
      <c r="AO7" s="46"/>
      <c r="AQ7" s="42"/>
      <c r="AT7" s="47"/>
      <c r="AU7" s="28"/>
      <c r="AV7" s="47"/>
      <c r="AW7" s="47"/>
      <c r="AX7" s="48"/>
      <c r="AY7" s="42">
        <v>79.900000000000006</v>
      </c>
      <c r="AZ7" s="28">
        <v>77.8</v>
      </c>
      <c r="BA7" s="28">
        <v>1011.3</v>
      </c>
      <c r="BB7" s="28">
        <v>1011.3</v>
      </c>
      <c r="BC7" s="28">
        <v>0</v>
      </c>
      <c r="BD7" s="28">
        <v>1</v>
      </c>
      <c r="BE7" s="28">
        <v>6.5</v>
      </c>
      <c r="BF7" s="28">
        <v>1</v>
      </c>
      <c r="BG7" s="28" t="s">
        <v>16</v>
      </c>
      <c r="BH7" s="28"/>
      <c r="BI7" s="28">
        <v>7</v>
      </c>
      <c r="BJ7" s="28"/>
      <c r="BK7" s="36"/>
      <c r="BL7" s="29">
        <f t="shared" si="2"/>
        <v>32</v>
      </c>
      <c r="BM7" s="145">
        <f t="shared" si="3"/>
        <v>0</v>
      </c>
      <c r="BN7" s="145">
        <f t="shared" si="4"/>
        <v>0</v>
      </c>
      <c r="BO7" s="145">
        <f t="shared" si="5"/>
        <v>0</v>
      </c>
      <c r="BP7" s="145">
        <f t="shared" si="6"/>
        <v>0</v>
      </c>
    </row>
    <row r="8" spans="1:68" s="19" customFormat="1" x14ac:dyDescent="0.25">
      <c r="A8" s="40">
        <v>42474</v>
      </c>
      <c r="B8" s="41" t="str">
        <f t="shared" si="0"/>
        <v>16105</v>
      </c>
      <c r="C8" s="19" t="s">
        <v>26</v>
      </c>
      <c r="D8" s="19" t="s">
        <v>75</v>
      </c>
      <c r="E8" s="28">
        <v>1</v>
      </c>
      <c r="F8" s="28">
        <v>5</v>
      </c>
      <c r="G8" s="22" t="s">
        <v>24</v>
      </c>
      <c r="H8" s="20">
        <v>1811</v>
      </c>
      <c r="I8" s="42">
        <f t="shared" si="1"/>
        <v>1211</v>
      </c>
      <c r="J8" s="23" t="s">
        <v>16</v>
      </c>
      <c r="K8" s="20"/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D8" s="24">
        <v>0</v>
      </c>
      <c r="AE8" s="42"/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/>
      <c r="AM8" s="46"/>
      <c r="AN8" s="46"/>
      <c r="AO8" s="46"/>
      <c r="AQ8" s="42"/>
      <c r="AT8" s="47"/>
      <c r="AU8" s="28"/>
      <c r="AV8" s="47"/>
      <c r="AW8" s="47"/>
      <c r="AX8" s="48"/>
      <c r="AY8" s="87">
        <v>79.900000000000006</v>
      </c>
      <c r="AZ8" s="22">
        <v>77.8</v>
      </c>
      <c r="BA8" s="22">
        <v>1011.3</v>
      </c>
      <c r="BB8" s="22">
        <v>1011.3</v>
      </c>
      <c r="BC8" s="22">
        <v>0</v>
      </c>
      <c r="BD8" s="28">
        <v>1</v>
      </c>
      <c r="BE8" s="28">
        <v>10</v>
      </c>
      <c r="BF8" s="28">
        <v>1</v>
      </c>
      <c r="BG8" s="28" t="s">
        <v>16</v>
      </c>
      <c r="BH8" s="28"/>
      <c r="BI8" s="28">
        <v>7</v>
      </c>
      <c r="BJ8" s="28"/>
      <c r="BK8" s="36"/>
      <c r="BL8" s="29">
        <f t="shared" si="2"/>
        <v>32</v>
      </c>
      <c r="BM8" s="145">
        <f t="shared" si="3"/>
        <v>0</v>
      </c>
      <c r="BN8" s="145">
        <f t="shared" si="4"/>
        <v>0</v>
      </c>
      <c r="BO8" s="145">
        <f t="shared" si="5"/>
        <v>0</v>
      </c>
      <c r="BP8" s="145">
        <f t="shared" si="6"/>
        <v>0</v>
      </c>
    </row>
    <row r="9" spans="1:68" s="19" customFormat="1" x14ac:dyDescent="0.25">
      <c r="A9" s="40">
        <v>42474</v>
      </c>
      <c r="B9" s="41" t="str">
        <f t="shared" si="0"/>
        <v>16105</v>
      </c>
      <c r="C9" s="19" t="s">
        <v>26</v>
      </c>
      <c r="D9" s="19" t="s">
        <v>75</v>
      </c>
      <c r="E9" s="28">
        <v>1</v>
      </c>
      <c r="F9" s="28">
        <v>6</v>
      </c>
      <c r="G9" s="22" t="s">
        <v>24</v>
      </c>
      <c r="H9" s="20">
        <v>1803</v>
      </c>
      <c r="I9" s="42">
        <f t="shared" si="1"/>
        <v>1203</v>
      </c>
      <c r="J9" s="23" t="s">
        <v>16</v>
      </c>
      <c r="K9" s="20"/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D9" s="24">
        <v>0</v>
      </c>
      <c r="AE9" s="42"/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/>
      <c r="AM9" s="46"/>
      <c r="AN9" s="46"/>
      <c r="AO9" s="46"/>
      <c r="AQ9" s="42"/>
      <c r="AT9" s="47"/>
      <c r="AU9" s="28"/>
      <c r="AV9" s="47"/>
      <c r="AW9" s="47"/>
      <c r="AX9" s="48"/>
      <c r="AY9" s="87">
        <v>79.900000000000006</v>
      </c>
      <c r="AZ9" s="22">
        <v>77.8</v>
      </c>
      <c r="BA9" s="22">
        <v>1011.3</v>
      </c>
      <c r="BB9" s="22">
        <v>1011.3</v>
      </c>
      <c r="BC9" s="22">
        <v>0</v>
      </c>
      <c r="BD9" s="28">
        <v>1</v>
      </c>
      <c r="BE9" s="28">
        <v>2.2999999999999998</v>
      </c>
      <c r="BF9" s="28">
        <v>1</v>
      </c>
      <c r="BG9" s="28" t="s">
        <v>16</v>
      </c>
      <c r="BH9" s="28"/>
      <c r="BI9" s="28">
        <v>7</v>
      </c>
      <c r="BJ9" s="28"/>
      <c r="BK9" s="36"/>
      <c r="BL9" s="29">
        <f t="shared" si="2"/>
        <v>32</v>
      </c>
      <c r="BM9" s="145">
        <f t="shared" si="3"/>
        <v>0</v>
      </c>
      <c r="BN9" s="145">
        <f t="shared" si="4"/>
        <v>0</v>
      </c>
      <c r="BO9" s="145">
        <f t="shared" si="5"/>
        <v>0</v>
      </c>
      <c r="BP9" s="145">
        <f t="shared" si="6"/>
        <v>0</v>
      </c>
    </row>
    <row r="10" spans="1:68" s="69" customFormat="1" x14ac:dyDescent="0.25">
      <c r="A10" s="67">
        <v>42474</v>
      </c>
      <c r="B10" s="68" t="str">
        <f t="shared" si="0"/>
        <v>16105</v>
      </c>
      <c r="C10" s="69" t="s">
        <v>26</v>
      </c>
      <c r="D10" s="69" t="s">
        <v>75</v>
      </c>
      <c r="E10" s="71">
        <v>1</v>
      </c>
      <c r="F10" s="71">
        <v>7</v>
      </c>
      <c r="G10" s="71" t="s">
        <v>24</v>
      </c>
      <c r="H10" s="21">
        <v>1754</v>
      </c>
      <c r="I10" s="21">
        <f t="shared" si="1"/>
        <v>1154</v>
      </c>
      <c r="J10" s="76" t="s">
        <v>16</v>
      </c>
      <c r="K10" s="21"/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D10" s="72">
        <v>0</v>
      </c>
      <c r="AE10" s="21"/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/>
      <c r="AQ10" s="21"/>
      <c r="AT10" s="77"/>
      <c r="AU10" s="71"/>
      <c r="AV10" s="77"/>
      <c r="AW10" s="77"/>
      <c r="AX10" s="78"/>
      <c r="AY10" s="84">
        <v>79.900000000000006</v>
      </c>
      <c r="AZ10" s="71">
        <v>77.8</v>
      </c>
      <c r="BA10" s="71">
        <v>1011.3</v>
      </c>
      <c r="BB10" s="71">
        <v>1011.3</v>
      </c>
      <c r="BC10" s="71">
        <v>0</v>
      </c>
      <c r="BD10" s="71">
        <v>1</v>
      </c>
      <c r="BE10" s="71">
        <v>5.5</v>
      </c>
      <c r="BF10" s="71">
        <v>1</v>
      </c>
      <c r="BG10" s="71" t="s">
        <v>16</v>
      </c>
      <c r="BH10" s="71"/>
      <c r="BI10" s="71">
        <v>7</v>
      </c>
      <c r="BJ10" s="71"/>
      <c r="BK10" s="79"/>
      <c r="BL10" s="80">
        <f t="shared" si="2"/>
        <v>32</v>
      </c>
      <c r="BM10" s="145">
        <f t="shared" si="3"/>
        <v>0</v>
      </c>
      <c r="BN10" s="145">
        <f t="shared" si="4"/>
        <v>0</v>
      </c>
      <c r="BO10" s="145">
        <f t="shared" si="5"/>
        <v>0</v>
      </c>
      <c r="BP10" s="145">
        <f t="shared" si="6"/>
        <v>0</v>
      </c>
    </row>
    <row r="11" spans="1:68" s="19" customFormat="1" x14ac:dyDescent="0.25">
      <c r="A11" s="40">
        <v>42474</v>
      </c>
      <c r="B11" s="41" t="str">
        <f t="shared" si="0"/>
        <v>16105</v>
      </c>
      <c r="C11" s="19" t="s">
        <v>26</v>
      </c>
      <c r="D11" s="46" t="s">
        <v>84</v>
      </c>
      <c r="E11" s="28">
        <v>2</v>
      </c>
      <c r="F11" s="28">
        <v>1</v>
      </c>
      <c r="G11" s="28" t="s">
        <v>24</v>
      </c>
      <c r="H11" s="42">
        <v>1747</v>
      </c>
      <c r="I11" s="42">
        <f t="shared" si="1"/>
        <v>1147</v>
      </c>
      <c r="J11" s="23" t="s">
        <v>54</v>
      </c>
      <c r="K11" s="20"/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D11" s="24">
        <v>0</v>
      </c>
      <c r="AE11" s="42"/>
      <c r="AF11" s="28">
        <v>0</v>
      </c>
      <c r="AG11" s="28">
        <v>0</v>
      </c>
      <c r="AH11" s="28">
        <v>0</v>
      </c>
      <c r="AI11" s="28">
        <v>0</v>
      </c>
      <c r="AJ11" s="28">
        <v>1</v>
      </c>
      <c r="AK11" s="28">
        <v>0</v>
      </c>
      <c r="AL11" s="28" t="s">
        <v>49</v>
      </c>
      <c r="AM11" s="22" t="s">
        <v>49</v>
      </c>
      <c r="AN11" s="22" t="s">
        <v>49</v>
      </c>
      <c r="AO11" s="22"/>
      <c r="AP11" s="22" t="s">
        <v>29</v>
      </c>
      <c r="AQ11" s="42" t="s">
        <v>52</v>
      </c>
      <c r="AR11" s="19">
        <v>350</v>
      </c>
      <c r="AT11" s="47"/>
      <c r="AU11" s="28"/>
      <c r="AV11" s="47"/>
      <c r="AW11" s="47"/>
      <c r="AX11" s="48"/>
      <c r="AY11" s="87">
        <v>81</v>
      </c>
      <c r="AZ11" s="22">
        <v>77.8</v>
      </c>
      <c r="BA11" s="22">
        <v>1010.2</v>
      </c>
      <c r="BB11" s="22">
        <v>1010.2</v>
      </c>
      <c r="BC11" s="22">
        <v>0</v>
      </c>
      <c r="BD11" s="22">
        <v>2</v>
      </c>
      <c r="BE11" s="22">
        <v>13.2</v>
      </c>
      <c r="BF11" s="28">
        <v>0</v>
      </c>
      <c r="BG11" s="28" t="s">
        <v>16</v>
      </c>
      <c r="BH11" s="28"/>
      <c r="BI11" s="28">
        <v>7</v>
      </c>
      <c r="BJ11" s="29"/>
      <c r="BK11" s="36"/>
      <c r="BL11" s="29">
        <f t="shared" si="2"/>
        <v>32</v>
      </c>
      <c r="BM11" s="145">
        <f t="shared" si="3"/>
        <v>0</v>
      </c>
      <c r="BN11" s="145">
        <f t="shared" si="4"/>
        <v>0</v>
      </c>
      <c r="BO11" s="145">
        <f t="shared" si="5"/>
        <v>0</v>
      </c>
      <c r="BP11" s="145">
        <f t="shared" si="6"/>
        <v>0</v>
      </c>
    </row>
    <row r="12" spans="1:68" s="19" customFormat="1" x14ac:dyDescent="0.25">
      <c r="A12" s="40">
        <v>42474</v>
      </c>
      <c r="B12" s="41" t="str">
        <f t="shared" si="0"/>
        <v>16105</v>
      </c>
      <c r="C12" s="19" t="s">
        <v>26</v>
      </c>
      <c r="D12" s="46" t="s">
        <v>84</v>
      </c>
      <c r="E12" s="28">
        <v>2</v>
      </c>
      <c r="F12" s="28">
        <v>2</v>
      </c>
      <c r="G12" s="22" t="s">
        <v>24</v>
      </c>
      <c r="H12" s="42">
        <v>1800</v>
      </c>
      <c r="I12" s="42">
        <f t="shared" si="1"/>
        <v>1200</v>
      </c>
      <c r="J12" s="23" t="s">
        <v>54</v>
      </c>
      <c r="K12" s="20"/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D12" s="24">
        <v>0</v>
      </c>
      <c r="AE12" s="42"/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/>
      <c r="AM12" s="22"/>
      <c r="AN12" s="22"/>
      <c r="AO12" s="22"/>
      <c r="AQ12" s="42"/>
      <c r="AT12" s="47"/>
      <c r="AU12" s="28"/>
      <c r="AV12" s="47"/>
      <c r="AW12" s="47"/>
      <c r="AX12" s="48"/>
      <c r="AY12" s="87">
        <v>81</v>
      </c>
      <c r="AZ12" s="22">
        <v>77.8</v>
      </c>
      <c r="BA12" s="22">
        <v>1010.2</v>
      </c>
      <c r="BB12" s="22">
        <v>1010.2</v>
      </c>
      <c r="BC12" s="22">
        <v>0</v>
      </c>
      <c r="BD12" s="22">
        <v>2</v>
      </c>
      <c r="BE12" s="22">
        <v>12.1</v>
      </c>
      <c r="BF12" s="28">
        <v>0</v>
      </c>
      <c r="BG12" s="28" t="s">
        <v>16</v>
      </c>
      <c r="BH12" s="28"/>
      <c r="BI12" s="28">
        <v>7</v>
      </c>
      <c r="BJ12" s="29"/>
      <c r="BK12" s="36"/>
      <c r="BL12" s="29">
        <f t="shared" si="2"/>
        <v>32</v>
      </c>
      <c r="BM12" s="145">
        <f t="shared" si="3"/>
        <v>0</v>
      </c>
      <c r="BN12" s="145">
        <f t="shared" si="4"/>
        <v>0</v>
      </c>
      <c r="BO12" s="145">
        <f t="shared" si="5"/>
        <v>0</v>
      </c>
      <c r="BP12" s="145">
        <f t="shared" si="6"/>
        <v>0</v>
      </c>
    </row>
    <row r="13" spans="1:68" s="19" customFormat="1" x14ac:dyDescent="0.25">
      <c r="A13" s="40">
        <v>42474</v>
      </c>
      <c r="B13" s="41" t="str">
        <f t="shared" si="0"/>
        <v>16105</v>
      </c>
      <c r="C13" s="19" t="s">
        <v>26</v>
      </c>
      <c r="D13" s="46" t="s">
        <v>84</v>
      </c>
      <c r="E13" s="28">
        <v>2</v>
      </c>
      <c r="F13" s="28">
        <v>3</v>
      </c>
      <c r="G13" s="22" t="s">
        <v>24</v>
      </c>
      <c r="H13" s="42">
        <v>1816</v>
      </c>
      <c r="I13" s="42">
        <f t="shared" si="1"/>
        <v>1216</v>
      </c>
      <c r="J13" s="23" t="s">
        <v>54</v>
      </c>
      <c r="K13" s="20"/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D13" s="24">
        <v>0</v>
      </c>
      <c r="AE13" s="42"/>
      <c r="AF13" s="28">
        <v>0</v>
      </c>
      <c r="AG13" s="28">
        <v>0</v>
      </c>
      <c r="AH13" s="28">
        <v>0</v>
      </c>
      <c r="AI13" s="28">
        <v>0</v>
      </c>
      <c r="AJ13" s="28">
        <v>1</v>
      </c>
      <c r="AK13" s="28">
        <v>0</v>
      </c>
      <c r="AL13" s="28" t="s">
        <v>49</v>
      </c>
      <c r="AM13" s="22" t="s">
        <v>49</v>
      </c>
      <c r="AN13" s="22" t="s">
        <v>49</v>
      </c>
      <c r="AO13" s="22"/>
      <c r="AP13" s="22" t="s">
        <v>42</v>
      </c>
      <c r="AQ13" s="42" t="s">
        <v>52</v>
      </c>
      <c r="AR13" s="19">
        <v>140</v>
      </c>
      <c r="AT13" s="47"/>
      <c r="AU13" s="28"/>
      <c r="AV13" s="47"/>
      <c r="AW13" s="47"/>
      <c r="AX13" s="48"/>
      <c r="AY13" s="87">
        <v>81</v>
      </c>
      <c r="AZ13" s="22">
        <v>77.8</v>
      </c>
      <c r="BA13" s="22">
        <v>1010.2</v>
      </c>
      <c r="BB13" s="22">
        <v>1010.2</v>
      </c>
      <c r="BC13" s="22">
        <v>0</v>
      </c>
      <c r="BD13" s="22">
        <v>2</v>
      </c>
      <c r="BE13" s="22">
        <v>4.2</v>
      </c>
      <c r="BF13" s="28">
        <v>0</v>
      </c>
      <c r="BG13" s="28" t="s">
        <v>16</v>
      </c>
      <c r="BH13" s="28"/>
      <c r="BI13" s="28">
        <v>7</v>
      </c>
      <c r="BJ13" s="29"/>
      <c r="BK13" s="36"/>
      <c r="BL13" s="29">
        <f t="shared" si="2"/>
        <v>32</v>
      </c>
      <c r="BM13" s="145">
        <f t="shared" si="3"/>
        <v>0</v>
      </c>
      <c r="BN13" s="145">
        <f t="shared" si="4"/>
        <v>0</v>
      </c>
      <c r="BO13" s="145">
        <f t="shared" si="5"/>
        <v>0</v>
      </c>
      <c r="BP13" s="145">
        <f t="shared" si="6"/>
        <v>0</v>
      </c>
    </row>
    <row r="14" spans="1:68" s="19" customFormat="1" x14ac:dyDescent="0.25">
      <c r="A14" s="40">
        <v>42474</v>
      </c>
      <c r="B14" s="41" t="str">
        <f t="shared" si="0"/>
        <v>16105</v>
      </c>
      <c r="C14" s="19" t="s">
        <v>26</v>
      </c>
      <c r="D14" s="46" t="s">
        <v>84</v>
      </c>
      <c r="E14" s="28">
        <v>2</v>
      </c>
      <c r="F14" s="28">
        <v>4</v>
      </c>
      <c r="G14" s="22" t="s">
        <v>24</v>
      </c>
      <c r="H14" s="42">
        <v>1844</v>
      </c>
      <c r="I14" s="42">
        <f t="shared" si="1"/>
        <v>1244</v>
      </c>
      <c r="J14" s="23" t="s">
        <v>54</v>
      </c>
      <c r="K14" s="20"/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D14" s="24">
        <v>0</v>
      </c>
      <c r="AE14" s="42"/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/>
      <c r="AM14" s="22"/>
      <c r="AN14" s="22"/>
      <c r="AO14" s="22"/>
      <c r="AQ14" s="42"/>
      <c r="AT14" s="47"/>
      <c r="AU14" s="28"/>
      <c r="AV14" s="47"/>
      <c r="AW14" s="47"/>
      <c r="AX14" s="48"/>
      <c r="AY14" s="87">
        <v>81</v>
      </c>
      <c r="AZ14" s="22">
        <v>77.8</v>
      </c>
      <c r="BA14" s="22">
        <v>1010.2</v>
      </c>
      <c r="BB14" s="22">
        <v>1010.2</v>
      </c>
      <c r="BC14" s="22">
        <v>0</v>
      </c>
      <c r="BD14" s="22">
        <v>0</v>
      </c>
      <c r="BE14" s="22">
        <v>1</v>
      </c>
      <c r="BF14" s="28">
        <v>0</v>
      </c>
      <c r="BG14" s="28" t="s">
        <v>16</v>
      </c>
      <c r="BH14" s="28"/>
      <c r="BI14" s="28">
        <v>7</v>
      </c>
      <c r="BJ14" s="29"/>
      <c r="BK14" s="36"/>
      <c r="BL14" s="29">
        <f t="shared" si="2"/>
        <v>32</v>
      </c>
      <c r="BM14" s="145">
        <f t="shared" si="3"/>
        <v>0</v>
      </c>
      <c r="BN14" s="145">
        <f t="shared" si="4"/>
        <v>0</v>
      </c>
      <c r="BO14" s="145">
        <f t="shared" si="5"/>
        <v>0</v>
      </c>
      <c r="BP14" s="145">
        <f t="shared" si="6"/>
        <v>0</v>
      </c>
    </row>
    <row r="15" spans="1:68" s="19" customFormat="1" x14ac:dyDescent="0.25">
      <c r="A15" s="40">
        <v>42474</v>
      </c>
      <c r="B15" s="41" t="str">
        <f t="shared" si="0"/>
        <v>16105</v>
      </c>
      <c r="C15" s="19" t="s">
        <v>26</v>
      </c>
      <c r="D15" s="46" t="s">
        <v>84</v>
      </c>
      <c r="E15" s="28">
        <v>2</v>
      </c>
      <c r="F15" s="28">
        <v>5</v>
      </c>
      <c r="G15" s="22" t="s">
        <v>24</v>
      </c>
      <c r="H15" s="42">
        <v>1859</v>
      </c>
      <c r="I15" s="42">
        <f t="shared" si="1"/>
        <v>1259</v>
      </c>
      <c r="J15" s="23" t="s">
        <v>54</v>
      </c>
      <c r="K15" s="20"/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D15" s="24">
        <v>0</v>
      </c>
      <c r="AE15" s="42"/>
      <c r="AF15" s="28">
        <v>0</v>
      </c>
      <c r="AG15" s="28">
        <v>0</v>
      </c>
      <c r="AH15" s="28">
        <v>0</v>
      </c>
      <c r="AI15" s="28">
        <v>0</v>
      </c>
      <c r="AJ15" s="28">
        <v>1</v>
      </c>
      <c r="AK15" s="28">
        <v>0</v>
      </c>
      <c r="AL15" s="28" t="s">
        <v>49</v>
      </c>
      <c r="AM15" s="22" t="s">
        <v>49</v>
      </c>
      <c r="AN15" s="22" t="s">
        <v>49</v>
      </c>
      <c r="AO15" s="22"/>
      <c r="AP15" s="22" t="s">
        <v>42</v>
      </c>
      <c r="AQ15" s="42" t="s">
        <v>52</v>
      </c>
      <c r="AR15" s="19">
        <v>40</v>
      </c>
      <c r="AT15" s="47"/>
      <c r="AU15" s="28"/>
      <c r="AV15" s="47"/>
      <c r="AW15" s="47"/>
      <c r="AX15" s="48"/>
      <c r="AY15" s="87">
        <v>81</v>
      </c>
      <c r="AZ15" s="22">
        <v>77.8</v>
      </c>
      <c r="BA15" s="22">
        <v>1010.2</v>
      </c>
      <c r="BB15" s="22">
        <v>1010.2</v>
      </c>
      <c r="BC15" s="22">
        <v>0</v>
      </c>
      <c r="BD15" s="22">
        <v>0</v>
      </c>
      <c r="BE15" s="22">
        <v>1</v>
      </c>
      <c r="BF15" s="28">
        <v>0</v>
      </c>
      <c r="BG15" s="28" t="s">
        <v>16</v>
      </c>
      <c r="BH15" s="28"/>
      <c r="BI15" s="28">
        <v>7</v>
      </c>
      <c r="BJ15" s="29"/>
      <c r="BK15" s="36"/>
      <c r="BL15" s="29">
        <f t="shared" si="2"/>
        <v>32</v>
      </c>
      <c r="BM15" s="145">
        <f t="shared" si="3"/>
        <v>0</v>
      </c>
      <c r="BN15" s="145">
        <f t="shared" si="4"/>
        <v>0</v>
      </c>
      <c r="BO15" s="145">
        <f t="shared" si="5"/>
        <v>0</v>
      </c>
      <c r="BP15" s="145">
        <f t="shared" si="6"/>
        <v>0</v>
      </c>
    </row>
    <row r="16" spans="1:68" s="19" customFormat="1" x14ac:dyDescent="0.25">
      <c r="A16" s="40">
        <v>42474</v>
      </c>
      <c r="B16" s="41" t="str">
        <f t="shared" si="0"/>
        <v>16105</v>
      </c>
      <c r="C16" s="19" t="s">
        <v>26</v>
      </c>
      <c r="D16" s="46" t="s">
        <v>84</v>
      </c>
      <c r="E16" s="28">
        <v>2</v>
      </c>
      <c r="F16" s="28">
        <v>6</v>
      </c>
      <c r="G16" s="28" t="s">
        <v>24</v>
      </c>
      <c r="H16" s="42">
        <v>1915</v>
      </c>
      <c r="I16" s="42">
        <f t="shared" si="1"/>
        <v>1315</v>
      </c>
      <c r="J16" s="23" t="s">
        <v>54</v>
      </c>
      <c r="K16" s="20"/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D16" s="24">
        <v>0</v>
      </c>
      <c r="AE16" s="42"/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/>
      <c r="AM16" s="22"/>
      <c r="AN16" s="22"/>
      <c r="AO16" s="22"/>
      <c r="AQ16" s="42"/>
      <c r="AT16" s="47"/>
      <c r="AU16" s="28"/>
      <c r="AV16" s="47"/>
      <c r="AW16" s="47"/>
      <c r="AX16" s="48"/>
      <c r="AY16" s="87">
        <v>81</v>
      </c>
      <c r="AZ16" s="22">
        <v>77.8</v>
      </c>
      <c r="BA16" s="22">
        <v>1010.2</v>
      </c>
      <c r="BB16" s="22">
        <v>1010.2</v>
      </c>
      <c r="BC16" s="22">
        <v>0</v>
      </c>
      <c r="BD16" s="22">
        <v>0</v>
      </c>
      <c r="BE16" s="22">
        <v>2.5</v>
      </c>
      <c r="BF16" s="28">
        <v>0</v>
      </c>
      <c r="BG16" s="28" t="s">
        <v>16</v>
      </c>
      <c r="BH16" s="28"/>
      <c r="BI16" s="28">
        <v>7</v>
      </c>
      <c r="BJ16" s="29"/>
      <c r="BK16" s="36"/>
      <c r="BL16" s="29">
        <f t="shared" si="2"/>
        <v>32</v>
      </c>
      <c r="BM16" s="145">
        <f t="shared" si="3"/>
        <v>0</v>
      </c>
      <c r="BN16" s="145">
        <f t="shared" si="4"/>
        <v>0</v>
      </c>
      <c r="BO16" s="145">
        <f t="shared" si="5"/>
        <v>0</v>
      </c>
      <c r="BP16" s="145">
        <f t="shared" si="6"/>
        <v>0</v>
      </c>
    </row>
    <row r="17" spans="1:68" s="19" customFormat="1" x14ac:dyDescent="0.25">
      <c r="A17" s="40">
        <v>42474</v>
      </c>
      <c r="B17" s="41" t="str">
        <f t="shared" si="0"/>
        <v>16105</v>
      </c>
      <c r="C17" s="19" t="s">
        <v>26</v>
      </c>
      <c r="D17" s="46" t="s">
        <v>84</v>
      </c>
      <c r="E17" s="28">
        <v>2</v>
      </c>
      <c r="F17" s="28">
        <v>7</v>
      </c>
      <c r="G17" s="22" t="s">
        <v>24</v>
      </c>
      <c r="H17" s="42">
        <v>1931</v>
      </c>
      <c r="I17" s="42">
        <f t="shared" si="1"/>
        <v>1331</v>
      </c>
      <c r="J17" s="23" t="s">
        <v>54</v>
      </c>
      <c r="K17" s="20"/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D17" s="24">
        <v>0</v>
      </c>
      <c r="AE17" s="42"/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/>
      <c r="AM17" s="22"/>
      <c r="AN17" s="22"/>
      <c r="AO17" s="22"/>
      <c r="AQ17" s="42"/>
      <c r="AT17" s="47"/>
      <c r="AU17" s="28"/>
      <c r="AV17" s="47"/>
      <c r="AW17" s="47"/>
      <c r="AX17" s="48"/>
      <c r="AY17" s="87">
        <v>81</v>
      </c>
      <c r="AZ17" s="22">
        <v>77.8</v>
      </c>
      <c r="BA17" s="22">
        <v>1010.2</v>
      </c>
      <c r="BB17" s="22">
        <v>1010.2</v>
      </c>
      <c r="BC17" s="22">
        <v>0</v>
      </c>
      <c r="BD17" s="22">
        <v>0</v>
      </c>
      <c r="BE17" s="22">
        <v>1.1000000000000001</v>
      </c>
      <c r="BF17" s="28">
        <v>0</v>
      </c>
      <c r="BG17" s="28" t="s">
        <v>16</v>
      </c>
      <c r="BH17" s="28"/>
      <c r="BI17" s="28">
        <v>7</v>
      </c>
      <c r="BJ17" s="29"/>
      <c r="BK17" s="36"/>
      <c r="BL17" s="29">
        <f t="shared" si="2"/>
        <v>32</v>
      </c>
      <c r="BM17" s="145">
        <f t="shared" si="3"/>
        <v>0</v>
      </c>
      <c r="BN17" s="145">
        <f t="shared" si="4"/>
        <v>0</v>
      </c>
      <c r="BO17" s="145">
        <f t="shared" si="5"/>
        <v>0</v>
      </c>
      <c r="BP17" s="145">
        <f t="shared" si="6"/>
        <v>0</v>
      </c>
    </row>
    <row r="18" spans="1:68" s="19" customFormat="1" x14ac:dyDescent="0.25">
      <c r="A18" s="40">
        <v>42474</v>
      </c>
      <c r="B18" s="41" t="str">
        <f t="shared" si="0"/>
        <v>16105</v>
      </c>
      <c r="C18" s="19" t="s">
        <v>26</v>
      </c>
      <c r="D18" s="46" t="s">
        <v>84</v>
      </c>
      <c r="E18" s="28">
        <v>2</v>
      </c>
      <c r="F18" s="28">
        <v>8</v>
      </c>
      <c r="G18" s="22" t="s">
        <v>24</v>
      </c>
      <c r="H18" s="42">
        <v>1943</v>
      </c>
      <c r="I18" s="42">
        <f t="shared" si="1"/>
        <v>1343</v>
      </c>
      <c r="J18" s="23" t="s">
        <v>54</v>
      </c>
      <c r="K18" s="20"/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D18" s="24">
        <v>0</v>
      </c>
      <c r="AE18" s="42"/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/>
      <c r="AM18" s="22"/>
      <c r="AN18" s="22"/>
      <c r="AO18" s="22"/>
      <c r="AQ18" s="42"/>
      <c r="AT18" s="47"/>
      <c r="AU18" s="28"/>
      <c r="AV18" s="47"/>
      <c r="AW18" s="47"/>
      <c r="AX18" s="48"/>
      <c r="AY18" s="87">
        <v>81</v>
      </c>
      <c r="AZ18" s="22">
        <v>77.8</v>
      </c>
      <c r="BA18" s="22">
        <v>1010.2</v>
      </c>
      <c r="BB18" s="22">
        <v>1010.2</v>
      </c>
      <c r="BC18" s="22">
        <v>0</v>
      </c>
      <c r="BD18" s="22">
        <v>0</v>
      </c>
      <c r="BE18" s="22">
        <v>0</v>
      </c>
      <c r="BF18" s="28">
        <v>0</v>
      </c>
      <c r="BG18" s="28" t="s">
        <v>16</v>
      </c>
      <c r="BH18" s="28"/>
      <c r="BI18" s="28">
        <v>7</v>
      </c>
      <c r="BJ18" s="29"/>
      <c r="BK18" s="36"/>
      <c r="BL18" s="29">
        <f t="shared" si="2"/>
        <v>32</v>
      </c>
      <c r="BM18" s="145">
        <f t="shared" si="3"/>
        <v>0</v>
      </c>
      <c r="BN18" s="145">
        <f t="shared" si="4"/>
        <v>0</v>
      </c>
      <c r="BO18" s="145">
        <f t="shared" si="5"/>
        <v>0</v>
      </c>
      <c r="BP18" s="145">
        <f t="shared" si="6"/>
        <v>0</v>
      </c>
    </row>
    <row r="19" spans="1:68" s="69" customFormat="1" x14ac:dyDescent="0.25">
      <c r="A19" s="67">
        <v>42474</v>
      </c>
      <c r="B19" s="68" t="str">
        <f t="shared" si="0"/>
        <v>16105</v>
      </c>
      <c r="C19" s="69" t="s">
        <v>26</v>
      </c>
      <c r="D19" s="69" t="s">
        <v>84</v>
      </c>
      <c r="E19" s="71">
        <v>2</v>
      </c>
      <c r="F19" s="71">
        <v>9</v>
      </c>
      <c r="G19" s="71" t="s">
        <v>24</v>
      </c>
      <c r="H19" s="21">
        <v>1953</v>
      </c>
      <c r="I19" s="21">
        <f t="shared" si="1"/>
        <v>1353</v>
      </c>
      <c r="J19" s="76" t="s">
        <v>54</v>
      </c>
      <c r="K19" s="21"/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D19" s="72">
        <v>0</v>
      </c>
      <c r="AE19" s="21"/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/>
      <c r="AM19" s="71"/>
      <c r="AN19" s="71"/>
      <c r="AO19" s="71"/>
      <c r="AQ19" s="21"/>
      <c r="AT19" s="77"/>
      <c r="AU19" s="71"/>
      <c r="AV19" s="77"/>
      <c r="AW19" s="77"/>
      <c r="AX19" s="78"/>
      <c r="AY19" s="84">
        <v>81</v>
      </c>
      <c r="AZ19" s="71">
        <v>77.8</v>
      </c>
      <c r="BA19" s="71">
        <v>1010.2</v>
      </c>
      <c r="BB19" s="71">
        <v>1010.2</v>
      </c>
      <c r="BC19" s="71">
        <v>0</v>
      </c>
      <c r="BD19" s="69">
        <v>0</v>
      </c>
      <c r="BE19" s="69">
        <v>1.4</v>
      </c>
      <c r="BF19" s="71">
        <v>0</v>
      </c>
      <c r="BG19" s="71" t="s">
        <v>16</v>
      </c>
      <c r="BH19" s="71"/>
      <c r="BI19" s="71">
        <v>7</v>
      </c>
      <c r="BJ19" s="80"/>
      <c r="BK19" s="79"/>
      <c r="BL19" s="80">
        <f t="shared" si="2"/>
        <v>32</v>
      </c>
      <c r="BM19" s="145">
        <f t="shared" si="3"/>
        <v>0</v>
      </c>
      <c r="BN19" s="145">
        <f t="shared" si="4"/>
        <v>0</v>
      </c>
      <c r="BO19" s="145">
        <f t="shared" si="5"/>
        <v>0</v>
      </c>
      <c r="BP19" s="145">
        <f t="shared" si="6"/>
        <v>0</v>
      </c>
    </row>
    <row r="20" spans="1:68" s="19" customFormat="1" x14ac:dyDescent="0.25">
      <c r="A20" s="40">
        <v>42474</v>
      </c>
      <c r="B20" s="41" t="str">
        <f t="shared" si="0"/>
        <v>16105</v>
      </c>
      <c r="C20" s="19" t="s">
        <v>26</v>
      </c>
      <c r="D20" s="19" t="s">
        <v>31</v>
      </c>
      <c r="E20" s="28">
        <v>3</v>
      </c>
      <c r="F20" s="28">
        <v>1</v>
      </c>
      <c r="G20" s="22" t="s">
        <v>24</v>
      </c>
      <c r="H20" s="42">
        <v>1757</v>
      </c>
      <c r="I20" s="42">
        <f t="shared" si="1"/>
        <v>1157</v>
      </c>
      <c r="J20" s="23" t="s">
        <v>54</v>
      </c>
      <c r="K20" s="20"/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D20" s="24">
        <v>0</v>
      </c>
      <c r="AE20" s="42"/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/>
      <c r="AM20" s="46"/>
      <c r="AN20" s="46"/>
      <c r="AO20" s="46"/>
      <c r="AQ20" s="42"/>
      <c r="AT20" s="47"/>
      <c r="AU20" s="28"/>
      <c r="AV20" s="47"/>
      <c r="AW20" s="47"/>
      <c r="AX20" s="48"/>
      <c r="AY20" s="42">
        <v>79.2</v>
      </c>
      <c r="AZ20" s="28">
        <v>77.8</v>
      </c>
      <c r="BA20" s="28">
        <v>1012</v>
      </c>
      <c r="BB20" s="28">
        <v>1011.3</v>
      </c>
      <c r="BC20" s="28">
        <v>0</v>
      </c>
      <c r="BD20" s="28">
        <v>1</v>
      </c>
      <c r="BE20" s="28">
        <v>2.6</v>
      </c>
      <c r="BF20" s="28">
        <v>0</v>
      </c>
      <c r="BG20" s="28" t="s">
        <v>18</v>
      </c>
      <c r="BH20" s="28"/>
      <c r="BI20" s="28">
        <v>7</v>
      </c>
      <c r="BJ20" s="28"/>
      <c r="BK20" s="36"/>
      <c r="BL20" s="29">
        <f t="shared" si="2"/>
        <v>32</v>
      </c>
      <c r="BM20" s="145">
        <f t="shared" si="3"/>
        <v>0</v>
      </c>
      <c r="BN20" s="145">
        <f t="shared" si="4"/>
        <v>0</v>
      </c>
      <c r="BO20" s="145">
        <f t="shared" si="5"/>
        <v>0</v>
      </c>
      <c r="BP20" s="145">
        <f t="shared" si="6"/>
        <v>0</v>
      </c>
    </row>
    <row r="21" spans="1:68" s="19" customFormat="1" x14ac:dyDescent="0.25">
      <c r="A21" s="40">
        <v>42474</v>
      </c>
      <c r="B21" s="41" t="str">
        <f t="shared" si="0"/>
        <v>16105</v>
      </c>
      <c r="C21" s="19" t="s">
        <v>26</v>
      </c>
      <c r="D21" s="46" t="s">
        <v>31</v>
      </c>
      <c r="E21" s="28">
        <v>3</v>
      </c>
      <c r="F21" s="28">
        <v>2</v>
      </c>
      <c r="G21" s="22" t="s">
        <v>24</v>
      </c>
      <c r="H21" s="42">
        <v>1806</v>
      </c>
      <c r="I21" s="42">
        <f t="shared" si="1"/>
        <v>1206</v>
      </c>
      <c r="J21" s="23" t="s">
        <v>54</v>
      </c>
      <c r="K21" s="20"/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D21" s="24">
        <v>0</v>
      </c>
      <c r="AE21" s="42"/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/>
      <c r="AM21" s="46"/>
      <c r="AN21" s="46"/>
      <c r="AO21" s="46"/>
      <c r="AQ21" s="42"/>
      <c r="AT21" s="47"/>
      <c r="AU21" s="28"/>
      <c r="AV21" s="47"/>
      <c r="AW21" s="47"/>
      <c r="AX21" s="48"/>
      <c r="AY21" s="87">
        <v>79.2</v>
      </c>
      <c r="AZ21" s="22">
        <v>77.8</v>
      </c>
      <c r="BA21" s="22">
        <v>1012</v>
      </c>
      <c r="BB21" s="22">
        <v>1011.3</v>
      </c>
      <c r="BC21" s="22">
        <v>0</v>
      </c>
      <c r="BD21" s="28">
        <v>1</v>
      </c>
      <c r="BE21" s="28">
        <v>8.4</v>
      </c>
      <c r="BF21" s="28">
        <v>0</v>
      </c>
      <c r="BG21" s="28" t="s">
        <v>16</v>
      </c>
      <c r="BH21" s="28"/>
      <c r="BI21" s="28">
        <v>7</v>
      </c>
      <c r="BJ21" s="28"/>
      <c r="BK21" s="36"/>
      <c r="BL21" s="29">
        <f t="shared" si="2"/>
        <v>32</v>
      </c>
      <c r="BM21" s="145">
        <f t="shared" si="3"/>
        <v>0</v>
      </c>
      <c r="BN21" s="145">
        <f t="shared" si="4"/>
        <v>0</v>
      </c>
      <c r="BO21" s="145">
        <f t="shared" si="5"/>
        <v>0</v>
      </c>
      <c r="BP21" s="145">
        <f t="shared" si="6"/>
        <v>0</v>
      </c>
    </row>
    <row r="22" spans="1:68" s="19" customFormat="1" x14ac:dyDescent="0.25">
      <c r="A22" s="40">
        <v>42474</v>
      </c>
      <c r="B22" s="41" t="str">
        <f t="shared" si="0"/>
        <v>16105</v>
      </c>
      <c r="C22" s="19" t="s">
        <v>26</v>
      </c>
      <c r="D22" s="46" t="s">
        <v>31</v>
      </c>
      <c r="E22" s="28">
        <v>3</v>
      </c>
      <c r="F22" s="28">
        <v>3</v>
      </c>
      <c r="G22" s="22" t="s">
        <v>24</v>
      </c>
      <c r="H22" s="42">
        <v>1814</v>
      </c>
      <c r="I22" s="42">
        <f t="shared" si="1"/>
        <v>1214</v>
      </c>
      <c r="J22" s="23" t="s">
        <v>54</v>
      </c>
      <c r="K22" s="20"/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D22" s="24">
        <v>0</v>
      </c>
      <c r="AE22" s="42"/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/>
      <c r="AM22" s="46"/>
      <c r="AN22" s="46"/>
      <c r="AO22" s="46"/>
      <c r="AQ22" s="42"/>
      <c r="AT22" s="47"/>
      <c r="AU22" s="28"/>
      <c r="AV22" s="47"/>
      <c r="AW22" s="47"/>
      <c r="AX22" s="48"/>
      <c r="AY22" s="87">
        <v>79.2</v>
      </c>
      <c r="AZ22" s="22">
        <v>77.8</v>
      </c>
      <c r="BA22" s="22">
        <v>1012</v>
      </c>
      <c r="BB22" s="22">
        <v>1011.3</v>
      </c>
      <c r="BC22" s="22">
        <v>0</v>
      </c>
      <c r="BD22" s="28">
        <v>1</v>
      </c>
      <c r="BE22" s="28">
        <v>3.2</v>
      </c>
      <c r="BF22" s="28">
        <v>1</v>
      </c>
      <c r="BG22" s="28" t="s">
        <v>18</v>
      </c>
      <c r="BH22" s="28"/>
      <c r="BI22" s="28">
        <v>7</v>
      </c>
      <c r="BJ22" s="28"/>
      <c r="BK22" s="36"/>
      <c r="BL22" s="29">
        <f t="shared" si="2"/>
        <v>32</v>
      </c>
      <c r="BM22" s="145">
        <f t="shared" si="3"/>
        <v>0</v>
      </c>
      <c r="BN22" s="145">
        <f t="shared" si="4"/>
        <v>0</v>
      </c>
      <c r="BO22" s="145">
        <f t="shared" si="5"/>
        <v>0</v>
      </c>
      <c r="BP22" s="145">
        <f t="shared" si="6"/>
        <v>0</v>
      </c>
    </row>
    <row r="23" spans="1:68" s="19" customFormat="1" x14ac:dyDescent="0.25">
      <c r="A23" s="40">
        <v>42474</v>
      </c>
      <c r="B23" s="41" t="str">
        <f t="shared" si="0"/>
        <v>16105</v>
      </c>
      <c r="C23" s="19" t="s">
        <v>26</v>
      </c>
      <c r="D23" s="46" t="s">
        <v>31</v>
      </c>
      <c r="E23" s="28">
        <v>3</v>
      </c>
      <c r="F23" s="28">
        <v>4</v>
      </c>
      <c r="G23" s="22" t="s">
        <v>24</v>
      </c>
      <c r="H23" s="42">
        <v>1827</v>
      </c>
      <c r="I23" s="42">
        <f t="shared" si="1"/>
        <v>1227</v>
      </c>
      <c r="J23" s="23" t="s">
        <v>54</v>
      </c>
      <c r="K23" s="20"/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D23" s="24">
        <v>0</v>
      </c>
      <c r="AE23" s="42"/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/>
      <c r="AM23" s="46"/>
      <c r="AN23" s="46"/>
      <c r="AO23" s="46"/>
      <c r="AQ23" s="42"/>
      <c r="AT23" s="47"/>
      <c r="AU23" s="28"/>
      <c r="AV23" s="47"/>
      <c r="AW23" s="47"/>
      <c r="AX23" s="48"/>
      <c r="AY23" s="87">
        <v>79.2</v>
      </c>
      <c r="AZ23" s="22">
        <v>77.8</v>
      </c>
      <c r="BA23" s="22">
        <v>1012</v>
      </c>
      <c r="BB23" s="22">
        <v>1011.3</v>
      </c>
      <c r="BC23" s="22">
        <v>0</v>
      </c>
      <c r="BD23" s="28">
        <v>1</v>
      </c>
      <c r="BE23" s="28">
        <v>2.2999999999999998</v>
      </c>
      <c r="BF23" s="28">
        <v>1</v>
      </c>
      <c r="BG23" s="28" t="s">
        <v>16</v>
      </c>
      <c r="BH23" s="28"/>
      <c r="BI23" s="28">
        <v>7</v>
      </c>
      <c r="BJ23" s="28"/>
      <c r="BK23" s="36"/>
      <c r="BL23" s="29">
        <f t="shared" si="2"/>
        <v>32</v>
      </c>
      <c r="BM23" s="145">
        <f t="shared" si="3"/>
        <v>0</v>
      </c>
      <c r="BN23" s="145">
        <f t="shared" si="4"/>
        <v>0</v>
      </c>
      <c r="BO23" s="145">
        <f t="shared" si="5"/>
        <v>0</v>
      </c>
      <c r="BP23" s="145">
        <f t="shared" si="6"/>
        <v>0</v>
      </c>
    </row>
    <row r="24" spans="1:68" s="19" customFormat="1" x14ac:dyDescent="0.25">
      <c r="A24" s="40">
        <v>42474</v>
      </c>
      <c r="B24" s="41" t="str">
        <f t="shared" si="0"/>
        <v>16105</v>
      </c>
      <c r="C24" s="19" t="s">
        <v>26</v>
      </c>
      <c r="D24" s="46" t="s">
        <v>31</v>
      </c>
      <c r="E24" s="28">
        <v>3</v>
      </c>
      <c r="F24" s="28">
        <v>5</v>
      </c>
      <c r="G24" s="22" t="s">
        <v>24</v>
      </c>
      <c r="H24" s="42">
        <v>1836</v>
      </c>
      <c r="I24" s="42">
        <f t="shared" si="1"/>
        <v>1236</v>
      </c>
      <c r="J24" s="23" t="s">
        <v>54</v>
      </c>
      <c r="K24" s="20"/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D24" s="24">
        <v>0</v>
      </c>
      <c r="AE24" s="42"/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/>
      <c r="AM24" s="46"/>
      <c r="AN24" s="46"/>
      <c r="AO24" s="46"/>
      <c r="AQ24" s="42"/>
      <c r="AT24" s="47"/>
      <c r="AU24" s="28"/>
      <c r="AV24" s="47"/>
      <c r="AW24" s="47"/>
      <c r="AX24" s="48"/>
      <c r="AY24" s="87">
        <v>79.2</v>
      </c>
      <c r="AZ24" s="22">
        <v>77.8</v>
      </c>
      <c r="BA24" s="22">
        <v>1012</v>
      </c>
      <c r="BB24" s="22">
        <v>1011.3</v>
      </c>
      <c r="BC24" s="22">
        <v>0</v>
      </c>
      <c r="BD24" s="28">
        <v>1</v>
      </c>
      <c r="BE24" s="28">
        <v>6</v>
      </c>
      <c r="BF24" s="28">
        <v>1</v>
      </c>
      <c r="BG24" s="28" t="s">
        <v>16</v>
      </c>
      <c r="BH24" s="28"/>
      <c r="BI24" s="28">
        <v>7</v>
      </c>
      <c r="BJ24" s="28"/>
      <c r="BK24" s="36"/>
      <c r="BL24" s="29">
        <f t="shared" si="2"/>
        <v>32</v>
      </c>
      <c r="BM24" s="145">
        <f t="shared" si="3"/>
        <v>0</v>
      </c>
      <c r="BN24" s="145">
        <f t="shared" si="4"/>
        <v>0</v>
      </c>
      <c r="BO24" s="145">
        <f t="shared" si="5"/>
        <v>0</v>
      </c>
      <c r="BP24" s="145">
        <f t="shared" si="6"/>
        <v>0</v>
      </c>
    </row>
    <row r="25" spans="1:68" s="19" customFormat="1" x14ac:dyDescent="0.25">
      <c r="A25" s="40">
        <v>42474</v>
      </c>
      <c r="B25" s="41" t="str">
        <f t="shared" si="0"/>
        <v>16105</v>
      </c>
      <c r="C25" s="19" t="s">
        <v>26</v>
      </c>
      <c r="D25" s="46" t="s">
        <v>31</v>
      </c>
      <c r="E25" s="28">
        <v>3</v>
      </c>
      <c r="F25" s="28">
        <v>6</v>
      </c>
      <c r="G25" s="22" t="s">
        <v>24</v>
      </c>
      <c r="H25" s="42">
        <v>1844</v>
      </c>
      <c r="I25" s="42">
        <f t="shared" si="1"/>
        <v>1244</v>
      </c>
      <c r="J25" s="23" t="s">
        <v>54</v>
      </c>
      <c r="K25" s="20"/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D25" s="24">
        <v>0</v>
      </c>
      <c r="AE25" s="42"/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/>
      <c r="AM25" s="46"/>
      <c r="AN25" s="46"/>
      <c r="AO25" s="46"/>
      <c r="AQ25" s="42"/>
      <c r="AT25" s="47"/>
      <c r="AU25" s="28"/>
      <c r="AV25" s="47"/>
      <c r="AW25" s="47"/>
      <c r="AX25" s="48"/>
      <c r="AY25" s="87">
        <v>79.2</v>
      </c>
      <c r="AZ25" s="22">
        <v>77.8</v>
      </c>
      <c r="BA25" s="22">
        <v>1012</v>
      </c>
      <c r="BB25" s="22">
        <v>1011.3</v>
      </c>
      <c r="BC25" s="22">
        <v>0</v>
      </c>
      <c r="BD25" s="28">
        <v>1</v>
      </c>
      <c r="BE25" s="28">
        <v>3.6</v>
      </c>
      <c r="BF25" s="28">
        <v>1</v>
      </c>
      <c r="BG25" s="28" t="s">
        <v>16</v>
      </c>
      <c r="BH25" s="28"/>
      <c r="BI25" s="28">
        <v>7</v>
      </c>
      <c r="BJ25" s="28"/>
      <c r="BK25" s="36"/>
      <c r="BL25" s="29">
        <f t="shared" si="2"/>
        <v>32</v>
      </c>
      <c r="BM25" s="145">
        <f t="shared" si="3"/>
        <v>0</v>
      </c>
      <c r="BN25" s="145">
        <f t="shared" si="4"/>
        <v>0</v>
      </c>
      <c r="BO25" s="145">
        <f t="shared" si="5"/>
        <v>0</v>
      </c>
      <c r="BP25" s="145">
        <f t="shared" si="6"/>
        <v>0</v>
      </c>
    </row>
    <row r="26" spans="1:68" s="19" customFormat="1" x14ac:dyDescent="0.25">
      <c r="A26" s="40">
        <v>42474</v>
      </c>
      <c r="B26" s="41" t="str">
        <f t="shared" si="0"/>
        <v>16105</v>
      </c>
      <c r="C26" s="19" t="s">
        <v>26</v>
      </c>
      <c r="D26" s="46" t="s">
        <v>31</v>
      </c>
      <c r="E26" s="28">
        <v>3</v>
      </c>
      <c r="F26" s="28">
        <v>7</v>
      </c>
      <c r="G26" s="22" t="s">
        <v>24</v>
      </c>
      <c r="H26" s="42">
        <v>1853</v>
      </c>
      <c r="I26" s="42">
        <f t="shared" si="1"/>
        <v>1253</v>
      </c>
      <c r="J26" s="23" t="s">
        <v>54</v>
      </c>
      <c r="K26" s="20"/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D26" s="24">
        <v>0</v>
      </c>
      <c r="AE26" s="42"/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/>
      <c r="AM26" s="46"/>
      <c r="AN26" s="46"/>
      <c r="AO26" s="46"/>
      <c r="AQ26" s="42"/>
      <c r="AT26" s="47"/>
      <c r="AU26" s="28"/>
      <c r="AV26" s="47"/>
      <c r="AW26" s="47"/>
      <c r="AX26" s="48"/>
      <c r="AY26" s="87">
        <v>79.2</v>
      </c>
      <c r="AZ26" s="22">
        <v>77.8</v>
      </c>
      <c r="BA26" s="22">
        <v>1012</v>
      </c>
      <c r="BB26" s="22">
        <v>1011.3</v>
      </c>
      <c r="BC26" s="22">
        <v>0</v>
      </c>
      <c r="BD26" s="28">
        <v>1</v>
      </c>
      <c r="BE26" s="28">
        <v>4.2</v>
      </c>
      <c r="BF26" s="28">
        <v>1</v>
      </c>
      <c r="BG26" s="28" t="s">
        <v>16</v>
      </c>
      <c r="BH26" s="28"/>
      <c r="BI26" s="28">
        <v>7</v>
      </c>
      <c r="BJ26" s="28"/>
      <c r="BK26" s="36"/>
      <c r="BL26" s="29">
        <f t="shared" si="2"/>
        <v>32</v>
      </c>
      <c r="BM26" s="145">
        <f t="shared" si="3"/>
        <v>0</v>
      </c>
      <c r="BN26" s="145">
        <f t="shared" si="4"/>
        <v>0</v>
      </c>
      <c r="BO26" s="145">
        <f t="shared" si="5"/>
        <v>0</v>
      </c>
      <c r="BP26" s="145">
        <f t="shared" si="6"/>
        <v>0</v>
      </c>
    </row>
    <row r="27" spans="1:68" s="19" customFormat="1" x14ac:dyDescent="0.25">
      <c r="A27" s="40">
        <v>42474</v>
      </c>
      <c r="B27" s="41" t="str">
        <f t="shared" si="0"/>
        <v>16105</v>
      </c>
      <c r="C27" s="19" t="s">
        <v>26</v>
      </c>
      <c r="D27" s="46" t="s">
        <v>31</v>
      </c>
      <c r="E27" s="28">
        <v>3</v>
      </c>
      <c r="F27" s="28">
        <v>8</v>
      </c>
      <c r="G27" s="22" t="s">
        <v>24</v>
      </c>
      <c r="H27" s="42">
        <v>1904</v>
      </c>
      <c r="I27" s="42">
        <f t="shared" si="1"/>
        <v>1304</v>
      </c>
      <c r="J27" s="23" t="s">
        <v>54</v>
      </c>
      <c r="K27" s="20"/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1</v>
      </c>
      <c r="R27" s="28" t="s">
        <v>49</v>
      </c>
      <c r="S27" s="28" t="s">
        <v>49</v>
      </c>
      <c r="T27" s="28" t="s">
        <v>49</v>
      </c>
      <c r="U27" s="28"/>
      <c r="V27" s="28" t="s">
        <v>42</v>
      </c>
      <c r="W27" s="28" t="s">
        <v>82</v>
      </c>
      <c r="X27" s="28">
        <v>225</v>
      </c>
      <c r="Y27" s="28"/>
      <c r="Z27" s="28"/>
      <c r="AA27" s="28"/>
      <c r="AB27" s="28"/>
      <c r="AD27" s="24">
        <v>1</v>
      </c>
      <c r="AE27" s="42"/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/>
      <c r="AM27" s="46"/>
      <c r="AN27" s="46"/>
      <c r="AO27" s="46"/>
      <c r="AQ27" s="42"/>
      <c r="AT27" s="47"/>
      <c r="AU27" s="28"/>
      <c r="AV27" s="47"/>
      <c r="AW27" s="47"/>
      <c r="AX27" s="48"/>
      <c r="AY27" s="87">
        <v>79.2</v>
      </c>
      <c r="AZ27" s="22">
        <v>77.8</v>
      </c>
      <c r="BA27" s="22">
        <v>1012</v>
      </c>
      <c r="BB27" s="22">
        <v>1011.3</v>
      </c>
      <c r="BC27" s="22">
        <v>0</v>
      </c>
      <c r="BD27" s="28">
        <v>1</v>
      </c>
      <c r="BE27" s="28">
        <v>5</v>
      </c>
      <c r="BF27" s="28">
        <v>1</v>
      </c>
      <c r="BG27" s="28" t="s">
        <v>16</v>
      </c>
      <c r="BH27" s="28"/>
      <c r="BI27" s="28">
        <v>7</v>
      </c>
      <c r="BJ27" s="28"/>
      <c r="BK27" s="36"/>
      <c r="BL27" s="29">
        <f t="shared" si="2"/>
        <v>32</v>
      </c>
      <c r="BM27" s="145">
        <f t="shared" si="3"/>
        <v>1</v>
      </c>
      <c r="BN27" s="145">
        <f t="shared" si="4"/>
        <v>0</v>
      </c>
      <c r="BO27" s="145">
        <f t="shared" si="5"/>
        <v>0</v>
      </c>
      <c r="BP27" s="145">
        <f t="shared" si="6"/>
        <v>0</v>
      </c>
    </row>
    <row r="28" spans="1:68" s="19" customFormat="1" x14ac:dyDescent="0.25">
      <c r="A28" s="40">
        <v>42474</v>
      </c>
      <c r="B28" s="41" t="str">
        <f t="shared" si="0"/>
        <v>16105</v>
      </c>
      <c r="C28" s="19" t="s">
        <v>26</v>
      </c>
      <c r="D28" s="46" t="s">
        <v>31</v>
      </c>
      <c r="E28" s="28">
        <v>3</v>
      </c>
      <c r="F28" s="28">
        <v>9</v>
      </c>
      <c r="G28" s="22" t="s">
        <v>24</v>
      </c>
      <c r="H28" s="42">
        <v>1913</v>
      </c>
      <c r="I28" s="42">
        <f t="shared" si="1"/>
        <v>1313</v>
      </c>
      <c r="J28" s="23" t="s">
        <v>54</v>
      </c>
      <c r="K28" s="20"/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D28" s="24">
        <v>0</v>
      </c>
      <c r="AE28" s="42"/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/>
      <c r="AM28" s="46"/>
      <c r="AN28" s="46"/>
      <c r="AO28" s="46"/>
      <c r="AQ28" s="42"/>
      <c r="AT28" s="47"/>
      <c r="AU28" s="28"/>
      <c r="AV28" s="47"/>
      <c r="AW28" s="47"/>
      <c r="AX28" s="81"/>
      <c r="AY28" s="87">
        <v>79.2</v>
      </c>
      <c r="AZ28" s="22">
        <v>77.8</v>
      </c>
      <c r="BA28" s="22">
        <v>1012</v>
      </c>
      <c r="BB28" s="22">
        <v>1011.3</v>
      </c>
      <c r="BC28" s="22">
        <v>0</v>
      </c>
      <c r="BD28" s="22">
        <v>1</v>
      </c>
      <c r="BE28" s="22">
        <v>0</v>
      </c>
      <c r="BF28" s="28">
        <v>1</v>
      </c>
      <c r="BG28" s="28" t="s">
        <v>16</v>
      </c>
      <c r="BH28" s="28"/>
      <c r="BI28" s="28">
        <v>7</v>
      </c>
      <c r="BJ28" s="28"/>
      <c r="BK28" s="36"/>
      <c r="BL28" s="29">
        <f t="shared" si="2"/>
        <v>32</v>
      </c>
      <c r="BM28" s="145">
        <f t="shared" si="3"/>
        <v>0</v>
      </c>
      <c r="BN28" s="145">
        <f t="shared" si="4"/>
        <v>0</v>
      </c>
      <c r="BO28" s="145">
        <f t="shared" si="5"/>
        <v>0</v>
      </c>
      <c r="BP28" s="145">
        <f t="shared" si="6"/>
        <v>0</v>
      </c>
    </row>
    <row r="29" spans="1:68" s="69" customFormat="1" x14ac:dyDescent="0.25">
      <c r="A29" s="67">
        <v>42474</v>
      </c>
      <c r="B29" s="68" t="str">
        <f t="shared" si="0"/>
        <v>16105</v>
      </c>
      <c r="C29" s="69" t="s">
        <v>26</v>
      </c>
      <c r="D29" s="69" t="s">
        <v>31</v>
      </c>
      <c r="E29" s="71">
        <v>3</v>
      </c>
      <c r="F29" s="71">
        <v>10</v>
      </c>
      <c r="G29" s="71" t="s">
        <v>24</v>
      </c>
      <c r="H29" s="21">
        <v>1921</v>
      </c>
      <c r="I29" s="21">
        <f t="shared" si="1"/>
        <v>1321</v>
      </c>
      <c r="J29" s="76" t="s">
        <v>54</v>
      </c>
      <c r="K29" s="21"/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D29" s="72">
        <v>0</v>
      </c>
      <c r="AE29" s="21"/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/>
      <c r="AQ29" s="21"/>
      <c r="AT29" s="77"/>
      <c r="AU29" s="71"/>
      <c r="AV29" s="77"/>
      <c r="AW29" s="77"/>
      <c r="AX29" s="78"/>
      <c r="AY29" s="84">
        <v>79.2</v>
      </c>
      <c r="AZ29" s="71">
        <v>77.8</v>
      </c>
      <c r="BA29" s="71">
        <v>1012</v>
      </c>
      <c r="BB29" s="71">
        <v>1011.3</v>
      </c>
      <c r="BC29" s="71">
        <v>0</v>
      </c>
      <c r="BD29" s="71">
        <v>1</v>
      </c>
      <c r="BE29" s="71">
        <v>0</v>
      </c>
      <c r="BF29" s="71">
        <v>1</v>
      </c>
      <c r="BG29" s="71" t="s">
        <v>16</v>
      </c>
      <c r="BH29" s="71"/>
      <c r="BI29" s="71">
        <v>7</v>
      </c>
      <c r="BJ29" s="71"/>
      <c r="BK29" s="79"/>
      <c r="BL29" s="80">
        <f t="shared" si="2"/>
        <v>32</v>
      </c>
      <c r="BM29" s="145">
        <f t="shared" si="3"/>
        <v>0</v>
      </c>
      <c r="BN29" s="145">
        <f t="shared" si="4"/>
        <v>0</v>
      </c>
      <c r="BO29" s="145">
        <f t="shared" si="5"/>
        <v>0</v>
      </c>
      <c r="BP29" s="145">
        <f t="shared" si="6"/>
        <v>0</v>
      </c>
    </row>
    <row r="30" spans="1:68" s="19" customFormat="1" x14ac:dyDescent="0.25">
      <c r="A30" s="40">
        <v>42474</v>
      </c>
      <c r="B30" s="41" t="str">
        <f t="shared" si="0"/>
        <v>16105</v>
      </c>
      <c r="C30" s="19" t="s">
        <v>26</v>
      </c>
      <c r="D30" s="46" t="s">
        <v>72</v>
      </c>
      <c r="E30" s="28">
        <v>4</v>
      </c>
      <c r="F30" s="28">
        <v>1</v>
      </c>
      <c r="G30" s="22" t="s">
        <v>24</v>
      </c>
      <c r="H30" s="42">
        <v>1734</v>
      </c>
      <c r="I30" s="42">
        <f t="shared" si="1"/>
        <v>1134</v>
      </c>
      <c r="J30" s="23" t="s">
        <v>54</v>
      </c>
      <c r="K30" s="20"/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D30" s="24">
        <v>0</v>
      </c>
      <c r="AE30" s="42"/>
      <c r="AF30" s="65">
        <v>0</v>
      </c>
      <c r="AG30" s="65">
        <v>0</v>
      </c>
      <c r="AH30" s="65">
        <v>0</v>
      </c>
      <c r="AI30" s="65">
        <v>0</v>
      </c>
      <c r="AJ30" s="65">
        <v>1</v>
      </c>
      <c r="AK30" s="65">
        <v>0</v>
      </c>
      <c r="AL30" s="28"/>
      <c r="AM30" s="46"/>
      <c r="AN30" s="46"/>
      <c r="AO30" s="46"/>
      <c r="AP30" s="19" t="s">
        <v>29</v>
      </c>
      <c r="AQ30" s="42" t="s">
        <v>42</v>
      </c>
      <c r="AR30" s="19">
        <v>354</v>
      </c>
      <c r="AT30" s="47"/>
      <c r="AU30" s="28"/>
      <c r="AV30" s="47"/>
      <c r="AW30" s="47"/>
      <c r="AX30" s="48">
        <v>1</v>
      </c>
      <c r="AY30" s="88">
        <v>80.7</v>
      </c>
      <c r="AZ30" s="65">
        <v>76.5</v>
      </c>
      <c r="BA30" s="65">
        <v>1011.5</v>
      </c>
      <c r="BB30" s="65">
        <v>1011.5</v>
      </c>
      <c r="BC30" s="65">
        <v>0</v>
      </c>
      <c r="BD30" s="28">
        <v>0</v>
      </c>
      <c r="BE30" s="28">
        <v>5.8</v>
      </c>
      <c r="BF30" s="28">
        <v>0</v>
      </c>
      <c r="BG30" s="28" t="s">
        <v>16</v>
      </c>
      <c r="BH30" s="28"/>
      <c r="BI30" s="28">
        <v>7</v>
      </c>
      <c r="BJ30" s="28"/>
      <c r="BK30" s="36"/>
      <c r="BL30" s="29">
        <f t="shared" si="2"/>
        <v>32</v>
      </c>
      <c r="BM30" s="145">
        <f t="shared" si="3"/>
        <v>0</v>
      </c>
      <c r="BN30" s="145">
        <f t="shared" si="4"/>
        <v>0</v>
      </c>
      <c r="BO30" s="145">
        <f t="shared" si="5"/>
        <v>0</v>
      </c>
      <c r="BP30" s="145">
        <f t="shared" si="6"/>
        <v>0</v>
      </c>
    </row>
    <row r="31" spans="1:68" s="19" customFormat="1" x14ac:dyDescent="0.25">
      <c r="A31" s="40">
        <v>42474</v>
      </c>
      <c r="B31" s="41" t="str">
        <f t="shared" si="0"/>
        <v>16105</v>
      </c>
      <c r="C31" s="19" t="s">
        <v>26</v>
      </c>
      <c r="D31" s="46" t="s">
        <v>72</v>
      </c>
      <c r="E31" s="28">
        <v>4</v>
      </c>
      <c r="F31" s="28">
        <v>2</v>
      </c>
      <c r="G31" s="22" t="s">
        <v>24</v>
      </c>
      <c r="H31" s="28">
        <v>1750</v>
      </c>
      <c r="I31" s="42">
        <f t="shared" si="1"/>
        <v>1150</v>
      </c>
      <c r="J31" s="23" t="s">
        <v>54</v>
      </c>
      <c r="K31" s="20"/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D31" s="24">
        <v>0</v>
      </c>
      <c r="AE31" s="42"/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8"/>
      <c r="AM31" s="46"/>
      <c r="AN31" s="46"/>
      <c r="AO31" s="46"/>
      <c r="AQ31" s="42"/>
      <c r="AT31" s="47"/>
      <c r="AU31" s="28"/>
      <c r="AV31" s="47"/>
      <c r="AW31" s="47"/>
      <c r="AX31" s="48"/>
      <c r="AY31" s="87">
        <v>80.7</v>
      </c>
      <c r="AZ31" s="22">
        <v>76.5</v>
      </c>
      <c r="BA31" s="22">
        <v>1011.5</v>
      </c>
      <c r="BB31" s="22">
        <v>1011.5</v>
      </c>
      <c r="BC31" s="22">
        <v>0</v>
      </c>
      <c r="BD31" s="28">
        <v>0</v>
      </c>
      <c r="BE31" s="28">
        <v>7.1</v>
      </c>
      <c r="BF31" s="28">
        <v>0</v>
      </c>
      <c r="BG31" s="28" t="s">
        <v>16</v>
      </c>
      <c r="BH31" s="28"/>
      <c r="BI31" s="28">
        <v>7</v>
      </c>
      <c r="BJ31" s="28"/>
      <c r="BK31" s="36"/>
      <c r="BL31" s="29">
        <f t="shared" si="2"/>
        <v>32</v>
      </c>
      <c r="BM31" s="145">
        <f t="shared" si="3"/>
        <v>0</v>
      </c>
      <c r="BN31" s="145">
        <f t="shared" si="4"/>
        <v>0</v>
      </c>
      <c r="BO31" s="145">
        <f t="shared" si="5"/>
        <v>0</v>
      </c>
      <c r="BP31" s="145">
        <f t="shared" si="6"/>
        <v>0</v>
      </c>
    </row>
    <row r="32" spans="1:68" s="19" customFormat="1" x14ac:dyDescent="0.25">
      <c r="A32" s="40">
        <v>42474</v>
      </c>
      <c r="B32" s="41" t="str">
        <f t="shared" si="0"/>
        <v>16105</v>
      </c>
      <c r="C32" s="19" t="s">
        <v>26</v>
      </c>
      <c r="D32" s="46" t="s">
        <v>72</v>
      </c>
      <c r="E32" s="28">
        <v>4</v>
      </c>
      <c r="F32" s="28">
        <v>3</v>
      </c>
      <c r="G32" s="22" t="s">
        <v>24</v>
      </c>
      <c r="H32" s="28">
        <v>1801</v>
      </c>
      <c r="I32" s="42">
        <f t="shared" si="1"/>
        <v>1201</v>
      </c>
      <c r="J32" s="23" t="s">
        <v>54</v>
      </c>
      <c r="K32" s="20"/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D32" s="24">
        <v>0</v>
      </c>
      <c r="AE32" s="42"/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8"/>
      <c r="AM32" s="46"/>
      <c r="AN32" s="46"/>
      <c r="AO32" s="46"/>
      <c r="AQ32" s="42"/>
      <c r="AT32" s="47"/>
      <c r="AU32" s="28"/>
      <c r="AV32" s="47"/>
      <c r="AW32" s="47"/>
      <c r="AX32" s="48"/>
      <c r="AY32" s="87">
        <v>80.7</v>
      </c>
      <c r="AZ32" s="22">
        <v>76.5</v>
      </c>
      <c r="BA32" s="22">
        <v>1011.5</v>
      </c>
      <c r="BB32" s="22">
        <v>1011.5</v>
      </c>
      <c r="BC32" s="22">
        <v>0</v>
      </c>
      <c r="BD32" s="28">
        <v>1</v>
      </c>
      <c r="BE32" s="28">
        <v>8.9</v>
      </c>
      <c r="BF32" s="28">
        <v>0</v>
      </c>
      <c r="BG32" s="28" t="s">
        <v>16</v>
      </c>
      <c r="BH32" s="28"/>
      <c r="BI32" s="28">
        <v>7</v>
      </c>
      <c r="BJ32" s="28"/>
      <c r="BK32" s="36"/>
      <c r="BL32" s="29">
        <f t="shared" si="2"/>
        <v>32</v>
      </c>
      <c r="BM32" s="145">
        <f t="shared" si="3"/>
        <v>0</v>
      </c>
      <c r="BN32" s="145">
        <f t="shared" si="4"/>
        <v>0</v>
      </c>
      <c r="BO32" s="145">
        <f t="shared" si="5"/>
        <v>0</v>
      </c>
      <c r="BP32" s="145">
        <f t="shared" si="6"/>
        <v>0</v>
      </c>
    </row>
    <row r="33" spans="1:68" s="19" customFormat="1" x14ac:dyDescent="0.25">
      <c r="A33" s="40">
        <v>42474</v>
      </c>
      <c r="B33" s="41" t="str">
        <f t="shared" si="0"/>
        <v>16105</v>
      </c>
      <c r="C33" s="19" t="s">
        <v>26</v>
      </c>
      <c r="D33" s="46" t="s">
        <v>72</v>
      </c>
      <c r="E33" s="28">
        <v>4</v>
      </c>
      <c r="F33" s="28">
        <v>4</v>
      </c>
      <c r="G33" s="22" t="s">
        <v>24</v>
      </c>
      <c r="H33" s="28">
        <v>1813</v>
      </c>
      <c r="I33" s="42">
        <f t="shared" si="1"/>
        <v>1213</v>
      </c>
      <c r="J33" s="23" t="s">
        <v>54</v>
      </c>
      <c r="K33" s="20"/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D33" s="24">
        <v>0</v>
      </c>
      <c r="AE33" s="42"/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8"/>
      <c r="AM33" s="46"/>
      <c r="AN33" s="46"/>
      <c r="AO33" s="46"/>
      <c r="AQ33" s="42"/>
      <c r="AT33" s="47"/>
      <c r="AU33" s="28"/>
      <c r="AV33" s="47"/>
      <c r="AW33" s="47"/>
      <c r="AX33" s="48"/>
      <c r="AY33" s="87">
        <v>80.7</v>
      </c>
      <c r="AZ33" s="22">
        <v>76.5</v>
      </c>
      <c r="BA33" s="22">
        <v>1011.5</v>
      </c>
      <c r="BB33" s="22">
        <v>1011.5</v>
      </c>
      <c r="BC33" s="22">
        <v>0</v>
      </c>
      <c r="BD33" s="28">
        <v>1</v>
      </c>
      <c r="BE33" s="28">
        <v>10.4</v>
      </c>
      <c r="BF33" s="28">
        <v>1</v>
      </c>
      <c r="BG33" s="28" t="s">
        <v>16</v>
      </c>
      <c r="BH33" s="28"/>
      <c r="BI33" s="28">
        <v>7</v>
      </c>
      <c r="BJ33" s="28"/>
      <c r="BK33" s="36"/>
      <c r="BL33" s="29">
        <f t="shared" si="2"/>
        <v>32</v>
      </c>
      <c r="BM33" s="145">
        <f t="shared" si="3"/>
        <v>0</v>
      </c>
      <c r="BN33" s="145">
        <f t="shared" si="4"/>
        <v>0</v>
      </c>
      <c r="BO33" s="145">
        <f t="shared" si="5"/>
        <v>0</v>
      </c>
      <c r="BP33" s="145">
        <f t="shared" si="6"/>
        <v>0</v>
      </c>
    </row>
    <row r="34" spans="1:68" s="19" customFormat="1" x14ac:dyDescent="0.25">
      <c r="A34" s="40">
        <v>42474</v>
      </c>
      <c r="B34" s="41" t="str">
        <f t="shared" si="0"/>
        <v>16105</v>
      </c>
      <c r="C34" s="19" t="s">
        <v>26</v>
      </c>
      <c r="D34" s="46" t="s">
        <v>72</v>
      </c>
      <c r="E34" s="28">
        <v>4</v>
      </c>
      <c r="F34" s="28">
        <v>6</v>
      </c>
      <c r="G34" s="22" t="s">
        <v>24</v>
      </c>
      <c r="H34" s="28">
        <v>1825</v>
      </c>
      <c r="I34" s="42">
        <f t="shared" si="1"/>
        <v>1225</v>
      </c>
      <c r="J34" s="23" t="s">
        <v>54</v>
      </c>
      <c r="K34" s="20"/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D34" s="24">
        <v>0</v>
      </c>
      <c r="AE34" s="42"/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8"/>
      <c r="AM34" s="46"/>
      <c r="AN34" s="46"/>
      <c r="AO34" s="46"/>
      <c r="AQ34" s="42"/>
      <c r="AT34" s="47"/>
      <c r="AU34" s="28"/>
      <c r="AV34" s="47"/>
      <c r="AW34" s="47"/>
      <c r="AX34" s="48"/>
      <c r="AY34" s="87">
        <v>80.7</v>
      </c>
      <c r="AZ34" s="22">
        <v>76.5</v>
      </c>
      <c r="BA34" s="22">
        <v>1011.5</v>
      </c>
      <c r="BB34" s="22">
        <v>1011.5</v>
      </c>
      <c r="BC34" s="22">
        <v>0</v>
      </c>
      <c r="BD34" s="28">
        <v>2</v>
      </c>
      <c r="BE34" s="28">
        <v>7.8</v>
      </c>
      <c r="BF34" s="28">
        <v>1</v>
      </c>
      <c r="BG34" s="28" t="s">
        <v>16</v>
      </c>
      <c r="BH34" s="28"/>
      <c r="BI34" s="28">
        <v>7</v>
      </c>
      <c r="BJ34" s="28"/>
      <c r="BK34" s="36"/>
      <c r="BL34" s="29">
        <f t="shared" si="2"/>
        <v>32</v>
      </c>
      <c r="BM34" s="145">
        <f t="shared" si="3"/>
        <v>0</v>
      </c>
      <c r="BN34" s="145">
        <f t="shared" si="4"/>
        <v>0</v>
      </c>
      <c r="BO34" s="145">
        <f t="shared" si="5"/>
        <v>0</v>
      </c>
      <c r="BP34" s="145">
        <f t="shared" si="6"/>
        <v>0</v>
      </c>
    </row>
    <row r="35" spans="1:68" s="19" customFormat="1" x14ac:dyDescent="0.25">
      <c r="A35" s="40">
        <v>42474</v>
      </c>
      <c r="B35" s="41" t="str">
        <f t="shared" si="0"/>
        <v>16105</v>
      </c>
      <c r="C35" s="19" t="s">
        <v>26</v>
      </c>
      <c r="D35" s="46" t="s">
        <v>72</v>
      </c>
      <c r="E35" s="28">
        <v>4</v>
      </c>
      <c r="F35" s="28">
        <v>7</v>
      </c>
      <c r="G35" s="22" t="s">
        <v>24</v>
      </c>
      <c r="H35" s="42">
        <v>1840</v>
      </c>
      <c r="I35" s="42">
        <f t="shared" si="1"/>
        <v>1240</v>
      </c>
      <c r="J35" s="23" t="s">
        <v>54</v>
      </c>
      <c r="K35" s="20"/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D35" s="24">
        <v>0</v>
      </c>
      <c r="AE35" s="42"/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8"/>
      <c r="AM35" s="46"/>
      <c r="AN35" s="46"/>
      <c r="AO35" s="46"/>
      <c r="AP35" s="47"/>
      <c r="AQ35" s="42"/>
      <c r="AR35" s="28"/>
      <c r="AT35" s="47"/>
      <c r="AU35" s="28"/>
      <c r="AV35" s="47"/>
      <c r="AW35" s="47"/>
      <c r="AX35" s="48"/>
      <c r="AY35" s="87">
        <v>80.7</v>
      </c>
      <c r="AZ35" s="22">
        <v>76.5</v>
      </c>
      <c r="BA35" s="22">
        <v>1011.5</v>
      </c>
      <c r="BB35" s="22">
        <v>1011.5</v>
      </c>
      <c r="BC35" s="22">
        <v>0</v>
      </c>
      <c r="BD35" s="28">
        <v>0</v>
      </c>
      <c r="BE35" s="28">
        <v>5.8</v>
      </c>
      <c r="BF35" s="28">
        <v>1</v>
      </c>
      <c r="BG35" s="28" t="s">
        <v>16</v>
      </c>
      <c r="BH35" s="28"/>
      <c r="BI35" s="28">
        <v>7</v>
      </c>
      <c r="BJ35" s="28"/>
      <c r="BK35" s="36"/>
      <c r="BL35" s="29">
        <f t="shared" si="2"/>
        <v>32</v>
      </c>
      <c r="BM35" s="145">
        <f t="shared" si="3"/>
        <v>0</v>
      </c>
      <c r="BN35" s="145">
        <f t="shared" si="4"/>
        <v>0</v>
      </c>
      <c r="BO35" s="145">
        <f t="shared" si="5"/>
        <v>0</v>
      </c>
      <c r="BP35" s="145">
        <f t="shared" si="6"/>
        <v>0</v>
      </c>
    </row>
    <row r="36" spans="1:68" s="69" customFormat="1" x14ac:dyDescent="0.25">
      <c r="A36" s="67">
        <v>42474</v>
      </c>
      <c r="B36" s="68" t="str">
        <f t="shared" si="0"/>
        <v>16105</v>
      </c>
      <c r="C36" s="69" t="s">
        <v>26</v>
      </c>
      <c r="D36" s="46" t="s">
        <v>72</v>
      </c>
      <c r="E36" s="71">
        <v>4</v>
      </c>
      <c r="F36" s="71">
        <v>8</v>
      </c>
      <c r="G36" s="71" t="s">
        <v>24</v>
      </c>
      <c r="H36" s="21">
        <v>1855</v>
      </c>
      <c r="I36" s="21">
        <f t="shared" si="1"/>
        <v>1255</v>
      </c>
      <c r="J36" s="76" t="s">
        <v>54</v>
      </c>
      <c r="K36" s="21"/>
      <c r="L36" s="22">
        <v>0</v>
      </c>
      <c r="M36" s="22">
        <v>0</v>
      </c>
      <c r="N36" s="22">
        <v>0</v>
      </c>
      <c r="O36" s="22">
        <v>1</v>
      </c>
      <c r="P36" s="22">
        <v>1</v>
      </c>
      <c r="Q36" s="22">
        <v>0</v>
      </c>
      <c r="R36" s="71"/>
      <c r="S36" s="71"/>
      <c r="T36" s="71"/>
      <c r="U36" s="71"/>
      <c r="V36" s="71" t="s">
        <v>29</v>
      </c>
      <c r="W36" s="71" t="s">
        <v>42</v>
      </c>
      <c r="X36" s="71">
        <v>330</v>
      </c>
      <c r="Y36" s="71"/>
      <c r="Z36" s="71"/>
      <c r="AA36" s="71"/>
      <c r="AB36" s="71"/>
      <c r="AD36" s="72">
        <v>1</v>
      </c>
      <c r="AE36" s="21"/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71"/>
      <c r="AP36" s="77"/>
      <c r="AQ36" s="21"/>
      <c r="AR36" s="71"/>
      <c r="AT36" s="77"/>
      <c r="AU36" s="71"/>
      <c r="AV36" s="77"/>
      <c r="AW36" s="77"/>
      <c r="AX36" s="78"/>
      <c r="AY36" s="84">
        <v>80.7</v>
      </c>
      <c r="AZ36" s="71">
        <v>76.5</v>
      </c>
      <c r="BA36" s="71">
        <v>1011.5</v>
      </c>
      <c r="BB36" s="71">
        <v>1011.5</v>
      </c>
      <c r="BC36" s="71">
        <v>0</v>
      </c>
      <c r="BD36" s="71">
        <v>1</v>
      </c>
      <c r="BE36" s="71">
        <v>7.1</v>
      </c>
      <c r="BF36" s="71">
        <v>1</v>
      </c>
      <c r="BG36" s="71" t="s">
        <v>16</v>
      </c>
      <c r="BH36" s="71"/>
      <c r="BI36" s="71">
        <v>7</v>
      </c>
      <c r="BJ36" s="71"/>
      <c r="BK36" s="79"/>
      <c r="BL36" s="80">
        <f t="shared" si="2"/>
        <v>32</v>
      </c>
      <c r="BM36" s="145">
        <f t="shared" si="3"/>
        <v>0</v>
      </c>
      <c r="BN36" s="145">
        <f t="shared" si="4"/>
        <v>0</v>
      </c>
      <c r="BO36" s="145">
        <f t="shared" si="5"/>
        <v>0</v>
      </c>
      <c r="BP36" s="145">
        <f t="shared" si="6"/>
        <v>0</v>
      </c>
    </row>
    <row r="37" spans="1:68" s="19" customFormat="1" x14ac:dyDescent="0.25">
      <c r="A37" s="40">
        <v>42475</v>
      </c>
      <c r="B37" s="41" t="str">
        <f t="shared" si="0"/>
        <v>16106</v>
      </c>
      <c r="C37" s="19" t="s">
        <v>26</v>
      </c>
      <c r="D37" s="46" t="s">
        <v>84</v>
      </c>
      <c r="E37" s="28">
        <v>6</v>
      </c>
      <c r="F37" s="28">
        <v>1</v>
      </c>
      <c r="G37" s="22" t="s">
        <v>24</v>
      </c>
      <c r="H37" s="42">
        <v>1925</v>
      </c>
      <c r="I37" s="42">
        <f t="shared" si="1"/>
        <v>1325</v>
      </c>
      <c r="J37" s="23" t="s">
        <v>16</v>
      </c>
      <c r="K37" s="20"/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D37" s="24">
        <v>0</v>
      </c>
      <c r="AE37" s="42"/>
      <c r="AF37" s="28">
        <v>0</v>
      </c>
      <c r="AG37" s="28">
        <v>0</v>
      </c>
      <c r="AH37" s="28">
        <v>0</v>
      </c>
      <c r="AI37" s="28">
        <v>0</v>
      </c>
      <c r="AJ37" s="28">
        <v>1</v>
      </c>
      <c r="AK37" s="28">
        <v>1</v>
      </c>
      <c r="AL37" s="28" t="s">
        <v>49</v>
      </c>
      <c r="AM37" s="46" t="s">
        <v>49</v>
      </c>
      <c r="AN37" s="46" t="s">
        <v>49</v>
      </c>
      <c r="AO37" s="46"/>
      <c r="AP37" s="46" t="s">
        <v>85</v>
      </c>
      <c r="AQ37" s="42" t="s">
        <v>52</v>
      </c>
      <c r="AR37" s="19">
        <v>240</v>
      </c>
      <c r="AT37" s="47"/>
      <c r="AU37" s="28"/>
      <c r="AV37" s="47"/>
      <c r="AW37" s="47"/>
      <c r="AX37" s="48">
        <v>1</v>
      </c>
      <c r="AY37" s="88">
        <v>73.7</v>
      </c>
      <c r="AZ37" s="65">
        <v>71.599999999999994</v>
      </c>
      <c r="BA37" s="65">
        <v>1010.5</v>
      </c>
      <c r="BB37" s="65">
        <v>1010</v>
      </c>
      <c r="BC37" s="65">
        <v>0</v>
      </c>
      <c r="BD37" s="65">
        <v>2</v>
      </c>
      <c r="BE37" s="65">
        <v>7.9</v>
      </c>
      <c r="BF37" s="65">
        <v>0</v>
      </c>
      <c r="BG37" s="65" t="s">
        <v>18</v>
      </c>
      <c r="BH37" s="28"/>
      <c r="BI37" s="28">
        <v>8</v>
      </c>
      <c r="BJ37" s="28"/>
      <c r="BK37" s="36"/>
      <c r="BL37" s="29">
        <f t="shared" si="2"/>
        <v>32</v>
      </c>
      <c r="BM37" s="145">
        <f t="shared" si="3"/>
        <v>0</v>
      </c>
      <c r="BN37" s="145">
        <f t="shared" si="4"/>
        <v>0</v>
      </c>
      <c r="BO37" s="145">
        <f t="shared" si="5"/>
        <v>0</v>
      </c>
      <c r="BP37" s="145">
        <f t="shared" si="6"/>
        <v>0</v>
      </c>
    </row>
    <row r="38" spans="1:68" s="19" customFormat="1" x14ac:dyDescent="0.25">
      <c r="A38" s="40">
        <v>42475</v>
      </c>
      <c r="B38" s="41" t="str">
        <f t="shared" si="0"/>
        <v>16106</v>
      </c>
      <c r="C38" s="19" t="s">
        <v>26</v>
      </c>
      <c r="D38" s="46" t="s">
        <v>84</v>
      </c>
      <c r="E38" s="28">
        <v>6</v>
      </c>
      <c r="F38" s="28">
        <v>2</v>
      </c>
      <c r="G38" s="22" t="s">
        <v>24</v>
      </c>
      <c r="H38" s="42">
        <v>1914</v>
      </c>
      <c r="I38" s="42">
        <f t="shared" si="1"/>
        <v>1314</v>
      </c>
      <c r="J38" s="23" t="s">
        <v>16</v>
      </c>
      <c r="K38" s="20"/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D38" s="24">
        <v>0</v>
      </c>
      <c r="AE38" s="42"/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/>
      <c r="AM38" s="46"/>
      <c r="AN38" s="46"/>
      <c r="AO38" s="46"/>
      <c r="AQ38" s="42"/>
      <c r="AT38" s="47"/>
      <c r="AU38" s="28"/>
      <c r="AV38" s="47"/>
      <c r="AW38" s="47"/>
      <c r="AX38" s="48"/>
      <c r="AY38" s="87">
        <v>73.7</v>
      </c>
      <c r="AZ38" s="22">
        <v>71.599999999999994</v>
      </c>
      <c r="BA38" s="22">
        <v>1010.5</v>
      </c>
      <c r="BB38" s="22">
        <v>1010</v>
      </c>
      <c r="BC38" s="22">
        <v>0</v>
      </c>
      <c r="BD38" s="22">
        <v>2</v>
      </c>
      <c r="BE38" s="22">
        <v>8</v>
      </c>
      <c r="BF38" s="22">
        <v>0</v>
      </c>
      <c r="BG38" s="22" t="s">
        <v>18</v>
      </c>
      <c r="BH38" s="28"/>
      <c r="BI38" s="28">
        <v>8</v>
      </c>
      <c r="BJ38" s="28"/>
      <c r="BK38" s="36"/>
      <c r="BL38" s="29">
        <f t="shared" si="2"/>
        <v>32</v>
      </c>
      <c r="BM38" s="145">
        <f t="shared" si="3"/>
        <v>0</v>
      </c>
      <c r="BN38" s="145">
        <f t="shared" si="4"/>
        <v>0</v>
      </c>
      <c r="BO38" s="145">
        <f t="shared" si="5"/>
        <v>0</v>
      </c>
      <c r="BP38" s="145">
        <f t="shared" si="6"/>
        <v>0</v>
      </c>
    </row>
    <row r="39" spans="1:68" s="19" customFormat="1" x14ac:dyDescent="0.25">
      <c r="A39" s="40">
        <v>42475</v>
      </c>
      <c r="B39" s="41" t="str">
        <f t="shared" si="0"/>
        <v>16106</v>
      </c>
      <c r="C39" s="19" t="s">
        <v>26</v>
      </c>
      <c r="D39" s="46" t="s">
        <v>84</v>
      </c>
      <c r="E39" s="28">
        <v>6</v>
      </c>
      <c r="F39" s="28">
        <v>3</v>
      </c>
      <c r="G39" s="22" t="s">
        <v>24</v>
      </c>
      <c r="H39" s="42">
        <v>1903</v>
      </c>
      <c r="I39" s="42">
        <f t="shared" si="1"/>
        <v>1303</v>
      </c>
      <c r="J39" s="23" t="s">
        <v>16</v>
      </c>
      <c r="K39" s="20"/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D39" s="24">
        <v>0</v>
      </c>
      <c r="AE39" s="42"/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46"/>
      <c r="AQ39" s="42"/>
      <c r="AT39" s="47"/>
      <c r="AU39" s="28"/>
      <c r="AV39" s="47"/>
      <c r="AW39" s="47"/>
      <c r="AX39" s="48"/>
      <c r="AY39" s="87">
        <v>73.7</v>
      </c>
      <c r="AZ39" s="22">
        <v>71.599999999999994</v>
      </c>
      <c r="BA39" s="22">
        <v>1010.5</v>
      </c>
      <c r="BB39" s="22">
        <v>1010</v>
      </c>
      <c r="BC39" s="22">
        <v>0</v>
      </c>
      <c r="BD39" s="22">
        <v>2</v>
      </c>
      <c r="BE39" s="22">
        <v>6.2</v>
      </c>
      <c r="BF39" s="22">
        <v>0</v>
      </c>
      <c r="BG39" s="22" t="s">
        <v>18</v>
      </c>
      <c r="BH39" s="28"/>
      <c r="BI39" s="28">
        <v>8</v>
      </c>
      <c r="BJ39" s="28"/>
      <c r="BK39" s="36"/>
      <c r="BL39" s="29">
        <f t="shared" si="2"/>
        <v>32</v>
      </c>
      <c r="BM39" s="145">
        <f t="shared" si="3"/>
        <v>0</v>
      </c>
      <c r="BN39" s="145">
        <f t="shared" si="4"/>
        <v>0</v>
      </c>
      <c r="BO39" s="145">
        <f t="shared" si="5"/>
        <v>0</v>
      </c>
      <c r="BP39" s="145">
        <f t="shared" si="6"/>
        <v>0</v>
      </c>
    </row>
    <row r="40" spans="1:68" s="19" customFormat="1" x14ac:dyDescent="0.25">
      <c r="A40" s="40">
        <v>42475</v>
      </c>
      <c r="B40" s="41" t="str">
        <f t="shared" si="0"/>
        <v>16106</v>
      </c>
      <c r="C40" s="19" t="s">
        <v>26</v>
      </c>
      <c r="D40" s="46" t="s">
        <v>84</v>
      </c>
      <c r="E40" s="28">
        <v>6</v>
      </c>
      <c r="F40" s="28">
        <v>4</v>
      </c>
      <c r="G40" s="22" t="s">
        <v>24</v>
      </c>
      <c r="H40" s="42">
        <v>1854</v>
      </c>
      <c r="I40" s="42">
        <f t="shared" si="1"/>
        <v>1254</v>
      </c>
      <c r="J40" s="23" t="s">
        <v>16</v>
      </c>
      <c r="K40" s="20"/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D40" s="24">
        <v>0</v>
      </c>
      <c r="AE40" s="42"/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/>
      <c r="AM40" s="46"/>
      <c r="AN40" s="46"/>
      <c r="AO40" s="46"/>
      <c r="AQ40" s="42"/>
      <c r="AT40" s="47"/>
      <c r="AU40" s="28"/>
      <c r="AV40" s="47"/>
      <c r="AW40" s="47"/>
      <c r="AX40" s="48"/>
      <c r="AY40" s="87">
        <v>73.7</v>
      </c>
      <c r="AZ40" s="22">
        <v>71.599999999999994</v>
      </c>
      <c r="BA40" s="22">
        <v>1010.5</v>
      </c>
      <c r="BB40" s="22">
        <v>1010</v>
      </c>
      <c r="BC40" s="22">
        <v>0</v>
      </c>
      <c r="BD40" s="22">
        <v>2</v>
      </c>
      <c r="BE40" s="22">
        <v>7.5</v>
      </c>
      <c r="BF40" s="22">
        <v>0</v>
      </c>
      <c r="BG40" s="22" t="s">
        <v>18</v>
      </c>
      <c r="BH40" s="28"/>
      <c r="BI40" s="28">
        <v>8</v>
      </c>
      <c r="BJ40" s="28"/>
      <c r="BK40" s="36"/>
      <c r="BL40" s="29">
        <f t="shared" si="2"/>
        <v>32</v>
      </c>
      <c r="BM40" s="145">
        <f t="shared" si="3"/>
        <v>0</v>
      </c>
      <c r="BN40" s="145">
        <f t="shared" si="4"/>
        <v>0</v>
      </c>
      <c r="BO40" s="145">
        <f t="shared" si="5"/>
        <v>0</v>
      </c>
      <c r="BP40" s="145">
        <f t="shared" si="6"/>
        <v>0</v>
      </c>
    </row>
    <row r="41" spans="1:68" s="19" customFormat="1" x14ac:dyDescent="0.25">
      <c r="A41" s="40">
        <v>42475</v>
      </c>
      <c r="B41" s="41" t="str">
        <f t="shared" si="0"/>
        <v>16106</v>
      </c>
      <c r="C41" s="19" t="s">
        <v>26</v>
      </c>
      <c r="D41" s="46" t="s">
        <v>84</v>
      </c>
      <c r="E41" s="28">
        <v>6</v>
      </c>
      <c r="F41" s="28">
        <v>5</v>
      </c>
      <c r="G41" s="22" t="s">
        <v>24</v>
      </c>
      <c r="H41" s="42">
        <v>1841</v>
      </c>
      <c r="I41" s="42">
        <f>H42-600</f>
        <v>1230</v>
      </c>
      <c r="J41" s="23" t="s">
        <v>16</v>
      </c>
      <c r="K41" s="20"/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D41" s="24">
        <v>0</v>
      </c>
      <c r="AE41" s="42"/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46"/>
      <c r="AQ41" s="42"/>
      <c r="AT41" s="47"/>
      <c r="AU41" s="28"/>
      <c r="AV41" s="47"/>
      <c r="AW41" s="47"/>
      <c r="AX41" s="48"/>
      <c r="AY41" s="87">
        <v>73.7</v>
      </c>
      <c r="AZ41" s="22">
        <v>71.599999999999994</v>
      </c>
      <c r="BA41" s="22">
        <v>1010.5</v>
      </c>
      <c r="BB41" s="22">
        <v>1010</v>
      </c>
      <c r="BC41" s="22">
        <v>0</v>
      </c>
      <c r="BD41" s="22">
        <v>2</v>
      </c>
      <c r="BE41" s="22">
        <v>8.8000000000000007</v>
      </c>
      <c r="BF41" s="22">
        <v>0</v>
      </c>
      <c r="BG41" s="22" t="s">
        <v>18</v>
      </c>
      <c r="BH41" s="28"/>
      <c r="BI41" s="28">
        <v>8</v>
      </c>
      <c r="BJ41" s="28"/>
      <c r="BK41" s="36"/>
      <c r="BL41" s="29">
        <f t="shared" si="2"/>
        <v>32</v>
      </c>
      <c r="BM41" s="145">
        <f t="shared" si="3"/>
        <v>0</v>
      </c>
      <c r="BN41" s="145">
        <f t="shared" si="4"/>
        <v>0</v>
      </c>
      <c r="BO41" s="145">
        <f t="shared" si="5"/>
        <v>0</v>
      </c>
      <c r="BP41" s="145">
        <f t="shared" si="6"/>
        <v>0</v>
      </c>
    </row>
    <row r="42" spans="1:68" s="19" customFormat="1" x14ac:dyDescent="0.25">
      <c r="A42" s="40">
        <v>42475</v>
      </c>
      <c r="B42" s="41" t="str">
        <f t="shared" si="0"/>
        <v>16106</v>
      </c>
      <c r="C42" s="19" t="s">
        <v>26</v>
      </c>
      <c r="D42" s="46" t="s">
        <v>84</v>
      </c>
      <c r="E42" s="28">
        <v>6</v>
      </c>
      <c r="F42" s="28">
        <v>6</v>
      </c>
      <c r="G42" s="22" t="s">
        <v>24</v>
      </c>
      <c r="H42" s="42">
        <v>1830</v>
      </c>
      <c r="I42" s="42">
        <f>H43-600</f>
        <v>1219</v>
      </c>
      <c r="J42" s="23" t="s">
        <v>16</v>
      </c>
      <c r="K42" s="20"/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D42" s="24">
        <v>0</v>
      </c>
      <c r="AE42" s="42"/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46"/>
      <c r="AQ42" s="42"/>
      <c r="AT42" s="47"/>
      <c r="AU42" s="28"/>
      <c r="AV42" s="47"/>
      <c r="AW42" s="47"/>
      <c r="AX42" s="48"/>
      <c r="AY42" s="87">
        <v>73.7</v>
      </c>
      <c r="AZ42" s="22">
        <v>71.599999999999994</v>
      </c>
      <c r="BA42" s="22">
        <v>1010.5</v>
      </c>
      <c r="BB42" s="22">
        <v>1010</v>
      </c>
      <c r="BC42" s="22">
        <v>0</v>
      </c>
      <c r="BD42" s="22">
        <v>2</v>
      </c>
      <c r="BE42" s="22">
        <v>6.6</v>
      </c>
      <c r="BF42" s="22">
        <v>0</v>
      </c>
      <c r="BG42" s="22" t="s">
        <v>18</v>
      </c>
      <c r="BH42" s="28"/>
      <c r="BI42" s="28">
        <v>8</v>
      </c>
      <c r="BJ42" s="28"/>
      <c r="BK42" s="36"/>
      <c r="BL42" s="29">
        <f t="shared" si="2"/>
        <v>32</v>
      </c>
      <c r="BM42" s="145">
        <f t="shared" si="3"/>
        <v>0</v>
      </c>
      <c r="BN42" s="145">
        <f t="shared" si="4"/>
        <v>0</v>
      </c>
      <c r="BO42" s="145">
        <f t="shared" si="5"/>
        <v>0</v>
      </c>
      <c r="BP42" s="145">
        <f t="shared" si="6"/>
        <v>0</v>
      </c>
    </row>
    <row r="43" spans="1:68" s="19" customFormat="1" x14ac:dyDescent="0.25">
      <c r="A43" s="40">
        <v>42475</v>
      </c>
      <c r="B43" s="41" t="str">
        <f t="shared" si="0"/>
        <v>16106</v>
      </c>
      <c r="C43" s="19" t="s">
        <v>26</v>
      </c>
      <c r="D43" s="46" t="s">
        <v>84</v>
      </c>
      <c r="E43" s="28">
        <v>6</v>
      </c>
      <c r="F43" s="28">
        <v>7</v>
      </c>
      <c r="G43" s="22" t="s">
        <v>24</v>
      </c>
      <c r="H43" s="42">
        <v>1819</v>
      </c>
      <c r="I43" s="42">
        <f>H44-600</f>
        <v>1209</v>
      </c>
      <c r="J43" s="23" t="s">
        <v>16</v>
      </c>
      <c r="K43" s="20"/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D43" s="24">
        <v>0</v>
      </c>
      <c r="AE43" s="42"/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/>
      <c r="AM43" s="46"/>
      <c r="AN43" s="46"/>
      <c r="AO43" s="46"/>
      <c r="AQ43" s="42"/>
      <c r="AT43" s="47"/>
      <c r="AU43" s="28"/>
      <c r="AV43" s="47"/>
      <c r="AW43" s="47"/>
      <c r="AX43" s="48"/>
      <c r="AY43" s="87">
        <v>73.7</v>
      </c>
      <c r="AZ43" s="22">
        <v>71.599999999999994</v>
      </c>
      <c r="BA43" s="22">
        <v>1010.5</v>
      </c>
      <c r="BB43" s="22">
        <v>1010</v>
      </c>
      <c r="BC43" s="22">
        <v>0</v>
      </c>
      <c r="BD43" s="22">
        <v>2</v>
      </c>
      <c r="BE43" s="22">
        <v>10.7</v>
      </c>
      <c r="BF43" s="22">
        <v>0</v>
      </c>
      <c r="BG43" s="22" t="s">
        <v>18</v>
      </c>
      <c r="BH43" s="28"/>
      <c r="BI43" s="28">
        <v>8</v>
      </c>
      <c r="BJ43" s="28"/>
      <c r="BK43" s="36"/>
      <c r="BL43" s="29">
        <f t="shared" si="2"/>
        <v>32</v>
      </c>
      <c r="BM43" s="145">
        <f t="shared" si="3"/>
        <v>0</v>
      </c>
      <c r="BN43" s="145">
        <f t="shared" si="4"/>
        <v>0</v>
      </c>
      <c r="BO43" s="145">
        <f t="shared" si="5"/>
        <v>0</v>
      </c>
      <c r="BP43" s="145">
        <f t="shared" si="6"/>
        <v>0</v>
      </c>
    </row>
    <row r="44" spans="1:68" s="19" customFormat="1" x14ac:dyDescent="0.25">
      <c r="A44" s="40">
        <v>42475</v>
      </c>
      <c r="B44" s="41" t="str">
        <f t="shared" si="0"/>
        <v>16106</v>
      </c>
      <c r="C44" s="19" t="s">
        <v>26</v>
      </c>
      <c r="D44" s="46" t="s">
        <v>84</v>
      </c>
      <c r="E44" s="28">
        <v>6</v>
      </c>
      <c r="F44" s="28">
        <v>8</v>
      </c>
      <c r="G44" s="22" t="s">
        <v>24</v>
      </c>
      <c r="H44" s="42">
        <v>1809</v>
      </c>
      <c r="I44" s="42">
        <f t="shared" ref="I44:I46" si="7">H45-600</f>
        <v>1157</v>
      </c>
      <c r="J44" s="23" t="s">
        <v>16</v>
      </c>
      <c r="K44" s="20"/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D44" s="24">
        <v>0</v>
      </c>
      <c r="AE44" s="42"/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46"/>
      <c r="AQ44" s="42"/>
      <c r="AT44" s="47"/>
      <c r="AU44" s="28"/>
      <c r="AV44" s="47"/>
      <c r="AW44" s="47"/>
      <c r="AX44" s="48"/>
      <c r="AY44" s="87">
        <v>73.7</v>
      </c>
      <c r="AZ44" s="22">
        <v>71.599999999999994</v>
      </c>
      <c r="BA44" s="22">
        <v>1010.5</v>
      </c>
      <c r="BB44" s="22">
        <v>1010</v>
      </c>
      <c r="BC44" s="22">
        <v>0</v>
      </c>
      <c r="BD44" s="22">
        <v>2</v>
      </c>
      <c r="BE44" s="22">
        <v>10.5</v>
      </c>
      <c r="BF44" s="22">
        <v>0</v>
      </c>
      <c r="BG44" s="22" t="s">
        <v>18</v>
      </c>
      <c r="BH44" s="28"/>
      <c r="BI44" s="28">
        <v>8</v>
      </c>
      <c r="BJ44" s="28"/>
      <c r="BK44" s="36"/>
      <c r="BL44" s="29">
        <f t="shared" si="2"/>
        <v>32</v>
      </c>
      <c r="BM44" s="145">
        <f t="shared" si="3"/>
        <v>0</v>
      </c>
      <c r="BN44" s="145">
        <f t="shared" si="4"/>
        <v>0</v>
      </c>
      <c r="BO44" s="145">
        <f t="shared" si="5"/>
        <v>0</v>
      </c>
      <c r="BP44" s="145">
        <f t="shared" si="6"/>
        <v>0</v>
      </c>
    </row>
    <row r="45" spans="1:68" s="19" customFormat="1" x14ac:dyDescent="0.25">
      <c r="A45" s="40">
        <v>42475</v>
      </c>
      <c r="B45" s="41" t="str">
        <f t="shared" si="0"/>
        <v>16106</v>
      </c>
      <c r="C45" s="19" t="s">
        <v>26</v>
      </c>
      <c r="D45" s="46" t="s">
        <v>84</v>
      </c>
      <c r="E45" s="28">
        <v>6</v>
      </c>
      <c r="F45" s="28">
        <v>9</v>
      </c>
      <c r="G45" s="22" t="s">
        <v>24</v>
      </c>
      <c r="H45" s="42">
        <v>1757</v>
      </c>
      <c r="I45" s="42">
        <f t="shared" si="7"/>
        <v>1147</v>
      </c>
      <c r="J45" s="23" t="s">
        <v>16</v>
      </c>
      <c r="K45" s="20"/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8"/>
      <c r="S45" s="28"/>
      <c r="T45" s="28"/>
      <c r="U45" s="28"/>
      <c r="V45" s="47"/>
      <c r="W45" s="42"/>
      <c r="X45" s="28"/>
      <c r="Y45" s="28"/>
      <c r="Z45" s="28"/>
      <c r="AA45" s="28"/>
      <c r="AB45" s="28"/>
      <c r="AD45" s="48">
        <v>0</v>
      </c>
      <c r="AE45" s="42"/>
      <c r="AF45" s="28">
        <v>0</v>
      </c>
      <c r="AG45" s="28">
        <v>1</v>
      </c>
      <c r="AH45" s="28">
        <v>0</v>
      </c>
      <c r="AI45" s="28">
        <v>0</v>
      </c>
      <c r="AJ45" s="28">
        <v>0</v>
      </c>
      <c r="AK45" s="28">
        <v>0</v>
      </c>
      <c r="AL45" s="28" t="s">
        <v>49</v>
      </c>
      <c r="AM45" s="46" t="s">
        <v>49</v>
      </c>
      <c r="AN45" s="46" t="s">
        <v>49</v>
      </c>
      <c r="AO45" s="46"/>
      <c r="AP45" s="46" t="s">
        <v>19</v>
      </c>
      <c r="AQ45" s="42" t="s">
        <v>29</v>
      </c>
      <c r="AR45" s="46" t="s">
        <v>17</v>
      </c>
      <c r="AT45" s="47" t="s">
        <v>19</v>
      </c>
      <c r="AU45" s="28" t="s">
        <v>29</v>
      </c>
      <c r="AV45" s="47" t="s">
        <v>17</v>
      </c>
      <c r="AW45" s="47"/>
      <c r="AX45" s="48">
        <v>2</v>
      </c>
      <c r="AY45" s="87">
        <v>73.7</v>
      </c>
      <c r="AZ45" s="22">
        <v>71.599999999999994</v>
      </c>
      <c r="BA45" s="22">
        <v>1010.5</v>
      </c>
      <c r="BB45" s="22">
        <v>1010</v>
      </c>
      <c r="BC45" s="22">
        <v>0</v>
      </c>
      <c r="BD45" s="22">
        <v>2</v>
      </c>
      <c r="BE45" s="22">
        <v>6.9</v>
      </c>
      <c r="BF45" s="22">
        <v>0</v>
      </c>
      <c r="BG45" s="22" t="s">
        <v>18</v>
      </c>
      <c r="BH45" s="28"/>
      <c r="BI45" s="28">
        <v>8</v>
      </c>
      <c r="BJ45" s="28"/>
      <c r="BK45" s="36"/>
      <c r="BL45" s="29">
        <f t="shared" si="2"/>
        <v>32</v>
      </c>
      <c r="BM45" s="145">
        <f t="shared" si="3"/>
        <v>0</v>
      </c>
      <c r="BN45" s="145">
        <f t="shared" si="4"/>
        <v>0</v>
      </c>
      <c r="BO45" s="145">
        <f t="shared" si="5"/>
        <v>0</v>
      </c>
      <c r="BP45" s="145">
        <f t="shared" si="6"/>
        <v>0</v>
      </c>
    </row>
    <row r="46" spans="1:68" s="69" customFormat="1" x14ac:dyDescent="0.25">
      <c r="A46" s="67">
        <v>42475</v>
      </c>
      <c r="B46" s="68" t="str">
        <f t="shared" si="0"/>
        <v>16106</v>
      </c>
      <c r="C46" s="69" t="s">
        <v>26</v>
      </c>
      <c r="D46" s="69" t="s">
        <v>84</v>
      </c>
      <c r="E46" s="71">
        <v>6</v>
      </c>
      <c r="F46" s="71">
        <v>10</v>
      </c>
      <c r="G46" s="71" t="s">
        <v>24</v>
      </c>
      <c r="H46" s="21">
        <v>1747</v>
      </c>
      <c r="I46" s="21">
        <f t="shared" si="7"/>
        <v>1127</v>
      </c>
      <c r="J46" s="76" t="s">
        <v>16</v>
      </c>
      <c r="K46" s="21"/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D46" s="72">
        <v>0</v>
      </c>
      <c r="AE46" s="21"/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/>
      <c r="AQ46" s="21"/>
      <c r="AT46" s="77"/>
      <c r="AU46" s="71"/>
      <c r="AV46" s="77"/>
      <c r="AW46" s="77"/>
      <c r="AX46" s="78"/>
      <c r="AY46" s="84">
        <v>73.7</v>
      </c>
      <c r="AZ46" s="71">
        <v>71.599999999999994</v>
      </c>
      <c r="BA46" s="71">
        <v>1010.5</v>
      </c>
      <c r="BB46" s="71">
        <v>1010</v>
      </c>
      <c r="BC46" s="71">
        <v>0</v>
      </c>
      <c r="BD46" s="71">
        <v>2</v>
      </c>
      <c r="BE46" s="71">
        <v>4.9000000000000004</v>
      </c>
      <c r="BF46" s="71">
        <v>0</v>
      </c>
      <c r="BG46" s="71" t="s">
        <v>18</v>
      </c>
      <c r="BH46" s="71"/>
      <c r="BI46" s="71">
        <v>8</v>
      </c>
      <c r="BJ46" s="71"/>
      <c r="BK46" s="79"/>
      <c r="BL46" s="80">
        <f t="shared" si="2"/>
        <v>32</v>
      </c>
      <c r="BM46" s="145">
        <f t="shared" si="3"/>
        <v>0</v>
      </c>
      <c r="BN46" s="145">
        <f t="shared" si="4"/>
        <v>0</v>
      </c>
      <c r="BO46" s="145">
        <f t="shared" si="5"/>
        <v>0</v>
      </c>
      <c r="BP46" s="145">
        <f t="shared" si="6"/>
        <v>0</v>
      </c>
    </row>
    <row r="47" spans="1:68" s="19" customFormat="1" x14ac:dyDescent="0.25">
      <c r="A47" s="40">
        <v>42475</v>
      </c>
      <c r="B47" s="41" t="str">
        <f t="shared" si="0"/>
        <v>16106</v>
      </c>
      <c r="C47" s="19" t="s">
        <v>26</v>
      </c>
      <c r="D47" s="46" t="s">
        <v>71</v>
      </c>
      <c r="E47" s="28">
        <v>7</v>
      </c>
      <c r="F47" s="28">
        <v>1</v>
      </c>
      <c r="G47" s="22" t="s">
        <v>24</v>
      </c>
      <c r="H47" s="42">
        <v>1727</v>
      </c>
      <c r="I47" s="42">
        <f t="shared" si="1"/>
        <v>1127</v>
      </c>
      <c r="J47" s="99" t="s">
        <v>54</v>
      </c>
      <c r="K47" s="20"/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D47" s="24">
        <v>0</v>
      </c>
      <c r="AE47" s="42"/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/>
      <c r="AM47" s="46"/>
      <c r="AN47" s="46"/>
      <c r="AO47" s="46"/>
      <c r="AQ47" s="42"/>
      <c r="AT47" s="47"/>
      <c r="AU47" s="28"/>
      <c r="AV47" s="47"/>
      <c r="AW47" s="47"/>
      <c r="AX47" s="48"/>
      <c r="AY47" s="42">
        <v>73.400000000000006</v>
      </c>
      <c r="AZ47" s="28">
        <v>70.400000000000006</v>
      </c>
      <c r="BA47" s="28">
        <v>1010.9</v>
      </c>
      <c r="BB47" s="28">
        <v>1010.5</v>
      </c>
      <c r="BC47" s="28" t="s">
        <v>49</v>
      </c>
      <c r="BD47" s="28">
        <v>0</v>
      </c>
      <c r="BE47" s="28">
        <v>11.5</v>
      </c>
      <c r="BF47" s="28">
        <v>0</v>
      </c>
      <c r="BG47" s="28" t="s">
        <v>16</v>
      </c>
      <c r="BH47" s="28"/>
      <c r="BI47" s="28">
        <v>8</v>
      </c>
      <c r="BJ47" s="28"/>
      <c r="BK47" s="36"/>
      <c r="BL47" s="29">
        <f t="shared" si="2"/>
        <v>32</v>
      </c>
      <c r="BM47" s="145">
        <f t="shared" si="3"/>
        <v>0</v>
      </c>
      <c r="BN47" s="145">
        <f t="shared" si="4"/>
        <v>0</v>
      </c>
      <c r="BO47" s="145">
        <f t="shared" si="5"/>
        <v>0</v>
      </c>
      <c r="BP47" s="145">
        <f t="shared" si="6"/>
        <v>0</v>
      </c>
    </row>
    <row r="48" spans="1:68" s="19" customFormat="1" x14ac:dyDescent="0.25">
      <c r="A48" s="40">
        <v>42475</v>
      </c>
      <c r="B48" s="41" t="str">
        <f t="shared" si="0"/>
        <v>16106</v>
      </c>
      <c r="C48" s="19" t="s">
        <v>26</v>
      </c>
      <c r="D48" s="46" t="s">
        <v>71</v>
      </c>
      <c r="E48" s="28">
        <v>7</v>
      </c>
      <c r="F48" s="28">
        <v>2</v>
      </c>
      <c r="G48" s="22" t="s">
        <v>24</v>
      </c>
      <c r="H48" s="42">
        <v>1738</v>
      </c>
      <c r="I48" s="42">
        <f t="shared" si="1"/>
        <v>1138</v>
      </c>
      <c r="J48" s="23" t="s">
        <v>54</v>
      </c>
      <c r="K48" s="20"/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D48" s="24">
        <v>0</v>
      </c>
      <c r="AE48" s="42"/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/>
      <c r="AM48" s="46"/>
      <c r="AN48" s="46"/>
      <c r="AO48" s="46"/>
      <c r="AQ48" s="42"/>
      <c r="AT48" s="47"/>
      <c r="AU48" s="28"/>
      <c r="AV48" s="47"/>
      <c r="AW48" s="47"/>
      <c r="AX48" s="48"/>
      <c r="AY48" s="42">
        <v>73.400000000000006</v>
      </c>
      <c r="AZ48" s="28">
        <v>70.400000000000006</v>
      </c>
      <c r="BA48" s="28">
        <v>1010.9</v>
      </c>
      <c r="BB48" s="28">
        <v>1010.5</v>
      </c>
      <c r="BC48" s="28" t="s">
        <v>49</v>
      </c>
      <c r="BD48" s="28">
        <v>0</v>
      </c>
      <c r="BE48" s="28">
        <v>12.6</v>
      </c>
      <c r="BF48" s="28">
        <v>0</v>
      </c>
      <c r="BG48" s="28" t="s">
        <v>16</v>
      </c>
      <c r="BH48" s="28"/>
      <c r="BI48" s="28">
        <v>8</v>
      </c>
      <c r="BJ48" s="28"/>
      <c r="BK48" s="36"/>
      <c r="BL48" s="29">
        <f t="shared" si="2"/>
        <v>32</v>
      </c>
      <c r="BM48" s="145">
        <f t="shared" si="3"/>
        <v>0</v>
      </c>
      <c r="BN48" s="145">
        <f t="shared" si="4"/>
        <v>0</v>
      </c>
      <c r="BO48" s="145">
        <f t="shared" si="5"/>
        <v>0</v>
      </c>
      <c r="BP48" s="145">
        <f t="shared" si="6"/>
        <v>0</v>
      </c>
    </row>
    <row r="49" spans="1:68" s="19" customFormat="1" x14ac:dyDescent="0.25">
      <c r="A49" s="40">
        <v>42475</v>
      </c>
      <c r="B49" s="41" t="str">
        <f t="shared" si="0"/>
        <v>16106</v>
      </c>
      <c r="C49" s="19" t="s">
        <v>26</v>
      </c>
      <c r="D49" s="46" t="s">
        <v>71</v>
      </c>
      <c r="E49" s="28">
        <v>7</v>
      </c>
      <c r="F49" s="28">
        <v>3</v>
      </c>
      <c r="G49" s="22" t="s">
        <v>24</v>
      </c>
      <c r="H49" s="42">
        <v>1750</v>
      </c>
      <c r="I49" s="42">
        <f t="shared" si="1"/>
        <v>1150</v>
      </c>
      <c r="J49" s="23" t="s">
        <v>54</v>
      </c>
      <c r="K49" s="20"/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D49" s="24">
        <v>0</v>
      </c>
      <c r="AE49" s="42"/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/>
      <c r="AM49" s="46"/>
      <c r="AN49" s="46"/>
      <c r="AO49" s="46"/>
      <c r="AQ49" s="42"/>
      <c r="AT49" s="47"/>
      <c r="AU49" s="28"/>
      <c r="AV49" s="47"/>
      <c r="AW49" s="47"/>
      <c r="AX49" s="48"/>
      <c r="AY49" s="42">
        <v>73.400000000000006</v>
      </c>
      <c r="AZ49" s="28">
        <v>70.400000000000006</v>
      </c>
      <c r="BA49" s="28">
        <v>1010.9</v>
      </c>
      <c r="BB49" s="28">
        <v>1010.5</v>
      </c>
      <c r="BC49" s="28" t="s">
        <v>49</v>
      </c>
      <c r="BD49" s="28">
        <v>0</v>
      </c>
      <c r="BE49" s="28">
        <v>15.3</v>
      </c>
      <c r="BF49" s="28">
        <v>0</v>
      </c>
      <c r="BG49" s="28" t="s">
        <v>18</v>
      </c>
      <c r="BH49" s="28"/>
      <c r="BI49" s="28">
        <v>8</v>
      </c>
      <c r="BJ49" s="28"/>
      <c r="BK49" s="36"/>
      <c r="BL49" s="29">
        <f t="shared" si="2"/>
        <v>32</v>
      </c>
      <c r="BM49" s="145">
        <f t="shared" si="3"/>
        <v>0</v>
      </c>
      <c r="BN49" s="145">
        <f t="shared" si="4"/>
        <v>0</v>
      </c>
      <c r="BO49" s="145">
        <f t="shared" si="5"/>
        <v>0</v>
      </c>
      <c r="BP49" s="145">
        <f t="shared" si="6"/>
        <v>0</v>
      </c>
    </row>
    <row r="50" spans="1:68" s="19" customFormat="1" x14ac:dyDescent="0.25">
      <c r="A50" s="40">
        <v>42475</v>
      </c>
      <c r="B50" s="41" t="str">
        <f t="shared" si="0"/>
        <v>16106</v>
      </c>
      <c r="C50" s="19" t="s">
        <v>26</v>
      </c>
      <c r="D50" s="46" t="s">
        <v>71</v>
      </c>
      <c r="E50" s="28">
        <v>7</v>
      </c>
      <c r="F50" s="28">
        <v>4</v>
      </c>
      <c r="G50" s="22" t="s">
        <v>24</v>
      </c>
      <c r="H50" s="42">
        <v>1801</v>
      </c>
      <c r="I50" s="42">
        <f t="shared" si="1"/>
        <v>1201</v>
      </c>
      <c r="J50" s="23" t="s">
        <v>54</v>
      </c>
      <c r="K50" s="20"/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D50" s="24">
        <v>0</v>
      </c>
      <c r="AE50" s="42"/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/>
      <c r="AM50" s="46"/>
      <c r="AN50" s="46"/>
      <c r="AO50" s="46"/>
      <c r="AQ50" s="42"/>
      <c r="AT50" s="47"/>
      <c r="AU50" s="28"/>
      <c r="AV50" s="47"/>
      <c r="AW50" s="47"/>
      <c r="AX50" s="48"/>
      <c r="AY50" s="42">
        <v>73.400000000000006</v>
      </c>
      <c r="AZ50" s="28">
        <v>70.400000000000006</v>
      </c>
      <c r="BA50" s="28">
        <v>1010.9</v>
      </c>
      <c r="BB50" s="28">
        <v>1010.5</v>
      </c>
      <c r="BC50" s="28" t="s">
        <v>49</v>
      </c>
      <c r="BD50" s="28">
        <v>0</v>
      </c>
      <c r="BE50" s="28">
        <v>14.2</v>
      </c>
      <c r="BF50" s="28">
        <v>0</v>
      </c>
      <c r="BG50" s="28" t="s">
        <v>16</v>
      </c>
      <c r="BH50" s="28"/>
      <c r="BI50" s="28">
        <v>8</v>
      </c>
      <c r="BJ50" s="28"/>
      <c r="BK50" s="36"/>
      <c r="BL50" s="29">
        <f t="shared" si="2"/>
        <v>32</v>
      </c>
      <c r="BM50" s="145">
        <f t="shared" si="3"/>
        <v>0</v>
      </c>
      <c r="BN50" s="145">
        <f t="shared" si="4"/>
        <v>0</v>
      </c>
      <c r="BO50" s="145">
        <f t="shared" si="5"/>
        <v>0</v>
      </c>
      <c r="BP50" s="145">
        <f t="shared" si="6"/>
        <v>0</v>
      </c>
    </row>
    <row r="51" spans="1:68" s="19" customFormat="1" x14ac:dyDescent="0.25">
      <c r="A51" s="40">
        <v>42475</v>
      </c>
      <c r="B51" s="41" t="str">
        <f t="shared" si="0"/>
        <v>16106</v>
      </c>
      <c r="C51" s="19" t="s">
        <v>26</v>
      </c>
      <c r="D51" s="46" t="s">
        <v>71</v>
      </c>
      <c r="E51" s="28">
        <v>7</v>
      </c>
      <c r="F51" s="28">
        <v>5</v>
      </c>
      <c r="G51" s="22" t="s">
        <v>24</v>
      </c>
      <c r="H51" s="42">
        <v>1813</v>
      </c>
      <c r="I51" s="42">
        <f t="shared" si="1"/>
        <v>1213</v>
      </c>
      <c r="J51" s="23" t="s">
        <v>54</v>
      </c>
      <c r="K51" s="20"/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D51" s="24">
        <v>0</v>
      </c>
      <c r="AE51" s="42"/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/>
      <c r="AM51" s="46"/>
      <c r="AN51" s="46"/>
      <c r="AO51" s="46"/>
      <c r="AQ51" s="42"/>
      <c r="AT51" s="47"/>
      <c r="AU51" s="28"/>
      <c r="AV51" s="47"/>
      <c r="AW51" s="47"/>
      <c r="AX51" s="48"/>
      <c r="AY51" s="42">
        <v>73.400000000000006</v>
      </c>
      <c r="AZ51" s="28">
        <v>70.400000000000006</v>
      </c>
      <c r="BA51" s="28">
        <v>1010.9</v>
      </c>
      <c r="BB51" s="28">
        <v>1010.5</v>
      </c>
      <c r="BC51" s="28" t="s">
        <v>49</v>
      </c>
      <c r="BD51" s="28">
        <v>0</v>
      </c>
      <c r="BE51" s="28">
        <v>12.4</v>
      </c>
      <c r="BF51" s="28">
        <v>0</v>
      </c>
      <c r="BG51" s="28" t="s">
        <v>16</v>
      </c>
      <c r="BH51" s="28"/>
      <c r="BI51" s="28">
        <v>8</v>
      </c>
      <c r="BJ51" s="28"/>
      <c r="BK51" s="36"/>
      <c r="BL51" s="29">
        <f t="shared" si="2"/>
        <v>32</v>
      </c>
      <c r="BM51" s="145">
        <f t="shared" si="3"/>
        <v>0</v>
      </c>
      <c r="BN51" s="145">
        <f t="shared" si="4"/>
        <v>0</v>
      </c>
      <c r="BO51" s="145">
        <f t="shared" si="5"/>
        <v>0</v>
      </c>
      <c r="BP51" s="145">
        <f t="shared" si="6"/>
        <v>0</v>
      </c>
    </row>
    <row r="52" spans="1:68" s="19" customFormat="1" x14ac:dyDescent="0.25">
      <c r="A52" s="40">
        <v>42475</v>
      </c>
      <c r="B52" s="41" t="str">
        <f t="shared" si="0"/>
        <v>16106</v>
      </c>
      <c r="C52" s="19" t="s">
        <v>26</v>
      </c>
      <c r="D52" s="46" t="s">
        <v>71</v>
      </c>
      <c r="E52" s="28">
        <v>7</v>
      </c>
      <c r="F52" s="28">
        <v>6</v>
      </c>
      <c r="G52" s="22" t="s">
        <v>24</v>
      </c>
      <c r="H52" s="42">
        <v>1823</v>
      </c>
      <c r="I52" s="42">
        <f t="shared" si="1"/>
        <v>1223</v>
      </c>
      <c r="J52" s="23" t="s">
        <v>54</v>
      </c>
      <c r="K52" s="20"/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D52" s="24">
        <v>0</v>
      </c>
      <c r="AE52" s="42"/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/>
      <c r="AM52" s="46"/>
      <c r="AN52" s="46"/>
      <c r="AO52" s="46"/>
      <c r="AQ52" s="42"/>
      <c r="AT52" s="47"/>
      <c r="AU52" s="28"/>
      <c r="AV52" s="47"/>
      <c r="AW52" s="47"/>
      <c r="AX52" s="48"/>
      <c r="AY52" s="42">
        <v>73.400000000000006</v>
      </c>
      <c r="AZ52" s="28">
        <v>70.400000000000006</v>
      </c>
      <c r="BA52" s="28">
        <v>1010.9</v>
      </c>
      <c r="BB52" s="28">
        <v>1010.5</v>
      </c>
      <c r="BC52" s="28" t="s">
        <v>49</v>
      </c>
      <c r="BD52" s="28">
        <v>0</v>
      </c>
      <c r="BE52" s="28">
        <v>11.6</v>
      </c>
      <c r="BF52" s="28">
        <v>0</v>
      </c>
      <c r="BG52" s="28" t="s">
        <v>16</v>
      </c>
      <c r="BH52" s="28"/>
      <c r="BI52" s="28">
        <v>8</v>
      </c>
      <c r="BJ52" s="28"/>
      <c r="BK52" s="36"/>
      <c r="BL52" s="29">
        <f t="shared" si="2"/>
        <v>32</v>
      </c>
      <c r="BM52" s="145">
        <f t="shared" si="3"/>
        <v>0</v>
      </c>
      <c r="BN52" s="145">
        <f t="shared" si="4"/>
        <v>0</v>
      </c>
      <c r="BO52" s="145">
        <f t="shared" si="5"/>
        <v>0</v>
      </c>
      <c r="BP52" s="145">
        <f t="shared" si="6"/>
        <v>0</v>
      </c>
    </row>
    <row r="53" spans="1:68" s="19" customFormat="1" x14ac:dyDescent="0.25">
      <c r="A53" s="40">
        <v>42475</v>
      </c>
      <c r="B53" s="41" t="str">
        <f t="shared" si="0"/>
        <v>16106</v>
      </c>
      <c r="C53" s="19" t="s">
        <v>26</v>
      </c>
      <c r="D53" s="46" t="s">
        <v>71</v>
      </c>
      <c r="E53" s="28">
        <v>7</v>
      </c>
      <c r="F53" s="28">
        <v>7</v>
      </c>
      <c r="G53" s="22" t="s">
        <v>24</v>
      </c>
      <c r="H53" s="42">
        <v>1834</v>
      </c>
      <c r="I53" s="42">
        <f t="shared" si="1"/>
        <v>1234</v>
      </c>
      <c r="J53" s="23" t="s">
        <v>54</v>
      </c>
      <c r="K53" s="20"/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D53" s="24">
        <v>0</v>
      </c>
      <c r="AE53" s="42"/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/>
      <c r="AM53" s="46"/>
      <c r="AN53" s="46"/>
      <c r="AO53" s="46"/>
      <c r="AQ53" s="42"/>
      <c r="AT53" s="47"/>
      <c r="AU53" s="28"/>
      <c r="AV53" s="47"/>
      <c r="AW53" s="47"/>
      <c r="AX53" s="48"/>
      <c r="AY53" s="42">
        <v>73.400000000000006</v>
      </c>
      <c r="AZ53" s="28">
        <v>70.400000000000006</v>
      </c>
      <c r="BA53" s="28">
        <v>1010.9</v>
      </c>
      <c r="BB53" s="28">
        <v>1010.5</v>
      </c>
      <c r="BC53" s="28" t="s">
        <v>49</v>
      </c>
      <c r="BD53" s="28">
        <v>1</v>
      </c>
      <c r="BE53" s="28">
        <v>11.3</v>
      </c>
      <c r="BF53" s="28">
        <v>0</v>
      </c>
      <c r="BG53" s="28" t="s">
        <v>18</v>
      </c>
      <c r="BH53" s="28"/>
      <c r="BI53" s="28">
        <v>8</v>
      </c>
      <c r="BJ53" s="28"/>
      <c r="BK53" s="36"/>
      <c r="BL53" s="29">
        <f t="shared" si="2"/>
        <v>32</v>
      </c>
      <c r="BM53" s="145">
        <f t="shared" si="3"/>
        <v>0</v>
      </c>
      <c r="BN53" s="145">
        <f t="shared" si="4"/>
        <v>0</v>
      </c>
      <c r="BO53" s="145">
        <f t="shared" si="5"/>
        <v>0</v>
      </c>
      <c r="BP53" s="145">
        <f t="shared" si="6"/>
        <v>0</v>
      </c>
    </row>
    <row r="54" spans="1:68" s="19" customFormat="1" x14ac:dyDescent="0.25">
      <c r="A54" s="40">
        <v>42475</v>
      </c>
      <c r="B54" s="41" t="str">
        <f t="shared" si="0"/>
        <v>16106</v>
      </c>
      <c r="C54" s="19" t="s">
        <v>26</v>
      </c>
      <c r="D54" s="46" t="s">
        <v>71</v>
      </c>
      <c r="E54" s="28">
        <v>7</v>
      </c>
      <c r="F54" s="28">
        <v>8</v>
      </c>
      <c r="G54" s="22" t="s">
        <v>24</v>
      </c>
      <c r="H54" s="42">
        <v>1845</v>
      </c>
      <c r="I54" s="42">
        <f t="shared" si="1"/>
        <v>1245</v>
      </c>
      <c r="J54" s="23" t="s">
        <v>54</v>
      </c>
      <c r="K54" s="20"/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D54" s="24">
        <v>0</v>
      </c>
      <c r="AE54" s="42"/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/>
      <c r="AM54" s="46"/>
      <c r="AN54" s="46"/>
      <c r="AO54" s="46"/>
      <c r="AQ54" s="42"/>
      <c r="AT54" s="47"/>
      <c r="AU54" s="28"/>
      <c r="AV54" s="47"/>
      <c r="AW54" s="47"/>
      <c r="AX54" s="48"/>
      <c r="AY54" s="42">
        <v>73.400000000000006</v>
      </c>
      <c r="AZ54" s="28">
        <v>70.400000000000006</v>
      </c>
      <c r="BA54" s="28">
        <v>1010.9</v>
      </c>
      <c r="BB54" s="28">
        <v>1010.5</v>
      </c>
      <c r="BC54" s="28" t="s">
        <v>49</v>
      </c>
      <c r="BD54" s="28">
        <v>1</v>
      </c>
      <c r="BE54" s="28">
        <v>9.1999999999999993</v>
      </c>
      <c r="BF54" s="28">
        <v>0</v>
      </c>
      <c r="BG54" s="28" t="s">
        <v>18</v>
      </c>
      <c r="BH54" s="28"/>
      <c r="BI54" s="28">
        <v>8</v>
      </c>
      <c r="BJ54" s="28"/>
      <c r="BK54" s="36"/>
      <c r="BL54" s="29">
        <f t="shared" si="2"/>
        <v>32</v>
      </c>
      <c r="BM54" s="145">
        <f t="shared" si="3"/>
        <v>0</v>
      </c>
      <c r="BN54" s="145">
        <f t="shared" si="4"/>
        <v>0</v>
      </c>
      <c r="BO54" s="145">
        <f t="shared" si="5"/>
        <v>0</v>
      </c>
      <c r="BP54" s="145">
        <f t="shared" si="6"/>
        <v>0</v>
      </c>
    </row>
    <row r="55" spans="1:68" s="19" customFormat="1" x14ac:dyDescent="0.25">
      <c r="A55" s="40">
        <v>42475</v>
      </c>
      <c r="B55" s="41" t="str">
        <f t="shared" si="0"/>
        <v>16106</v>
      </c>
      <c r="C55" s="19" t="s">
        <v>26</v>
      </c>
      <c r="D55" s="46" t="s">
        <v>71</v>
      </c>
      <c r="E55" s="28">
        <v>7</v>
      </c>
      <c r="F55" s="28">
        <v>9</v>
      </c>
      <c r="G55" s="22" t="s">
        <v>24</v>
      </c>
      <c r="H55" s="42">
        <v>1856</v>
      </c>
      <c r="I55" s="42">
        <f t="shared" si="1"/>
        <v>1256</v>
      </c>
      <c r="J55" s="23" t="s">
        <v>54</v>
      </c>
      <c r="K55" s="20"/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D55" s="24">
        <v>0</v>
      </c>
      <c r="AE55" s="87"/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/>
      <c r="AM55" s="46"/>
      <c r="AN55" s="46"/>
      <c r="AO55" s="46"/>
      <c r="AQ55" s="42"/>
      <c r="AT55" s="47"/>
      <c r="AU55" s="28"/>
      <c r="AV55" s="47"/>
      <c r="AW55" s="47"/>
      <c r="AX55" s="48"/>
      <c r="AY55" s="42">
        <v>73.400000000000006</v>
      </c>
      <c r="AZ55" s="28">
        <v>70.400000000000006</v>
      </c>
      <c r="BA55" s="28">
        <v>1010.9</v>
      </c>
      <c r="BB55" s="28">
        <v>1010.5</v>
      </c>
      <c r="BC55" s="28" t="s">
        <v>49</v>
      </c>
      <c r="BD55" s="28">
        <v>1</v>
      </c>
      <c r="BE55" s="28">
        <v>11.5</v>
      </c>
      <c r="BF55" s="28">
        <v>0</v>
      </c>
      <c r="BG55" s="28" t="s">
        <v>18</v>
      </c>
      <c r="BH55" s="28"/>
      <c r="BI55" s="28">
        <v>8</v>
      </c>
      <c r="BJ55" s="28"/>
      <c r="BK55" s="36"/>
      <c r="BL55" s="29">
        <f t="shared" si="2"/>
        <v>32</v>
      </c>
      <c r="BM55" s="145">
        <f t="shared" si="3"/>
        <v>0</v>
      </c>
      <c r="BN55" s="145">
        <f t="shared" si="4"/>
        <v>0</v>
      </c>
      <c r="BO55" s="145">
        <f t="shared" si="5"/>
        <v>0</v>
      </c>
      <c r="BP55" s="145">
        <f t="shared" si="6"/>
        <v>0</v>
      </c>
    </row>
    <row r="56" spans="1:68" s="69" customFormat="1" x14ac:dyDescent="0.25">
      <c r="A56" s="67">
        <v>42475</v>
      </c>
      <c r="B56" s="68" t="str">
        <f t="shared" si="0"/>
        <v>16106</v>
      </c>
      <c r="C56" s="69" t="s">
        <v>26</v>
      </c>
      <c r="D56" s="69" t="s">
        <v>71</v>
      </c>
      <c r="E56" s="71">
        <v>7</v>
      </c>
      <c r="F56" s="71">
        <v>10</v>
      </c>
      <c r="G56" s="71" t="s">
        <v>24</v>
      </c>
      <c r="H56" s="21">
        <v>1907</v>
      </c>
      <c r="I56" s="21">
        <f t="shared" si="1"/>
        <v>1307</v>
      </c>
      <c r="J56" s="76" t="s">
        <v>54</v>
      </c>
      <c r="K56" s="21"/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D56" s="72">
        <v>0</v>
      </c>
      <c r="AE56" s="84"/>
      <c r="AF56" s="71">
        <v>0</v>
      </c>
      <c r="AG56" s="71">
        <v>0</v>
      </c>
      <c r="AH56" s="71">
        <v>0</v>
      </c>
      <c r="AI56" s="71">
        <v>0</v>
      </c>
      <c r="AJ56" s="71">
        <v>0</v>
      </c>
      <c r="AK56" s="71">
        <v>0</v>
      </c>
      <c r="AL56" s="71"/>
      <c r="AQ56" s="21"/>
      <c r="AT56" s="77"/>
      <c r="AU56" s="71"/>
      <c r="AV56" s="77"/>
      <c r="AW56" s="77"/>
      <c r="AX56" s="78"/>
      <c r="AY56" s="42">
        <v>73.400000000000006</v>
      </c>
      <c r="AZ56" s="28">
        <v>70.400000000000006</v>
      </c>
      <c r="BA56" s="28">
        <v>1010.9</v>
      </c>
      <c r="BB56" s="28">
        <v>1010.5</v>
      </c>
      <c r="BC56" s="28" t="s">
        <v>49</v>
      </c>
      <c r="BD56" s="28">
        <v>1</v>
      </c>
      <c r="BE56" s="71">
        <v>13.4</v>
      </c>
      <c r="BF56" s="28">
        <v>0</v>
      </c>
      <c r="BG56" s="71" t="s">
        <v>16</v>
      </c>
      <c r="BH56" s="71"/>
      <c r="BI56" s="71">
        <v>8</v>
      </c>
      <c r="BJ56" s="71"/>
      <c r="BK56" s="79"/>
      <c r="BL56" s="80">
        <f t="shared" si="2"/>
        <v>32</v>
      </c>
      <c r="BM56" s="145">
        <f t="shared" si="3"/>
        <v>0</v>
      </c>
      <c r="BN56" s="145">
        <f t="shared" si="4"/>
        <v>0</v>
      </c>
      <c r="BO56" s="145">
        <f t="shared" si="5"/>
        <v>0</v>
      </c>
      <c r="BP56" s="145">
        <f t="shared" si="6"/>
        <v>0</v>
      </c>
    </row>
    <row r="57" spans="1:68" s="19" customFormat="1" x14ac:dyDescent="0.25">
      <c r="A57" s="40">
        <v>42475</v>
      </c>
      <c r="B57" s="41" t="str">
        <f t="shared" si="0"/>
        <v>16106</v>
      </c>
      <c r="C57" s="19" t="s">
        <v>26</v>
      </c>
      <c r="D57" s="46" t="s">
        <v>72</v>
      </c>
      <c r="E57" s="28">
        <v>8</v>
      </c>
      <c r="F57" s="22">
        <v>1</v>
      </c>
      <c r="G57" s="22" t="s">
        <v>24</v>
      </c>
      <c r="H57" s="90">
        <v>1713</v>
      </c>
      <c r="I57" s="42">
        <f t="shared" si="1"/>
        <v>1113</v>
      </c>
      <c r="J57" s="23" t="s">
        <v>54</v>
      </c>
      <c r="K57" s="20"/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D57" s="24">
        <v>0</v>
      </c>
      <c r="AE57" s="42"/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8"/>
      <c r="AM57" s="46"/>
      <c r="AN57" s="46"/>
      <c r="AO57" s="46"/>
      <c r="AQ57" s="42"/>
      <c r="AT57" s="47"/>
      <c r="AU57" s="28"/>
      <c r="AV57" s="47"/>
      <c r="AW57" s="47"/>
      <c r="AX57" s="48"/>
      <c r="AY57" s="87">
        <v>82.4</v>
      </c>
      <c r="AZ57" s="22">
        <v>72.400000000000006</v>
      </c>
      <c r="BA57" s="98">
        <v>1011</v>
      </c>
      <c r="BB57" s="22">
        <v>1010.9</v>
      </c>
      <c r="BC57" s="22">
        <v>0</v>
      </c>
      <c r="BD57" s="28">
        <v>1</v>
      </c>
      <c r="BE57" s="28">
        <v>8.1999999999999993</v>
      </c>
      <c r="BF57" s="28">
        <v>0</v>
      </c>
      <c r="BG57" s="28" t="s">
        <v>16</v>
      </c>
      <c r="BH57" s="28"/>
      <c r="BI57" s="28">
        <v>8</v>
      </c>
      <c r="BJ57" s="28"/>
      <c r="BK57" s="36"/>
      <c r="BL57" s="29">
        <f t="shared" si="2"/>
        <v>32</v>
      </c>
      <c r="BM57" s="145">
        <f t="shared" si="3"/>
        <v>0</v>
      </c>
      <c r="BN57" s="145">
        <f t="shared" si="4"/>
        <v>0</v>
      </c>
      <c r="BO57" s="145">
        <f t="shared" si="5"/>
        <v>0</v>
      </c>
      <c r="BP57" s="145">
        <f t="shared" si="6"/>
        <v>0</v>
      </c>
    </row>
    <row r="58" spans="1:68" s="19" customFormat="1" x14ac:dyDescent="0.25">
      <c r="A58" s="40">
        <v>42475</v>
      </c>
      <c r="B58" s="41" t="str">
        <f t="shared" si="0"/>
        <v>16106</v>
      </c>
      <c r="C58" s="19" t="s">
        <v>26</v>
      </c>
      <c r="D58" s="46" t="s">
        <v>72</v>
      </c>
      <c r="E58" s="28">
        <v>8</v>
      </c>
      <c r="F58" s="28">
        <v>2</v>
      </c>
      <c r="G58" s="22" t="s">
        <v>24</v>
      </c>
      <c r="H58" s="90">
        <v>1729</v>
      </c>
      <c r="I58" s="42">
        <f t="shared" si="1"/>
        <v>1129</v>
      </c>
      <c r="J58" s="23" t="s">
        <v>54</v>
      </c>
      <c r="K58" s="20"/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D58" s="24">
        <v>0</v>
      </c>
      <c r="AE58" s="42"/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8"/>
      <c r="AM58" s="46"/>
      <c r="AN58" s="46"/>
      <c r="AO58" s="46"/>
      <c r="AQ58" s="42"/>
      <c r="AT58" s="47"/>
      <c r="AU58" s="28"/>
      <c r="AV58" s="47"/>
      <c r="AW58" s="47"/>
      <c r="AX58" s="48"/>
      <c r="AY58" s="87">
        <v>82.4</v>
      </c>
      <c r="AZ58" s="22">
        <v>72.400000000000006</v>
      </c>
      <c r="BA58" s="98">
        <v>1011</v>
      </c>
      <c r="BB58" s="22">
        <v>1010.9</v>
      </c>
      <c r="BC58" s="22">
        <v>0</v>
      </c>
      <c r="BD58" s="28">
        <v>2</v>
      </c>
      <c r="BE58" s="28">
        <v>11.2</v>
      </c>
      <c r="BF58" s="28">
        <v>0</v>
      </c>
      <c r="BG58" s="28" t="s">
        <v>16</v>
      </c>
      <c r="BH58" s="28"/>
      <c r="BI58" s="28">
        <v>8</v>
      </c>
      <c r="BJ58" s="28"/>
      <c r="BK58" s="36"/>
      <c r="BL58" s="29">
        <f t="shared" si="2"/>
        <v>32</v>
      </c>
      <c r="BM58" s="145">
        <f t="shared" si="3"/>
        <v>0</v>
      </c>
      <c r="BN58" s="145">
        <f t="shared" si="4"/>
        <v>0</v>
      </c>
      <c r="BO58" s="145">
        <f t="shared" si="5"/>
        <v>0</v>
      </c>
      <c r="BP58" s="145">
        <f t="shared" si="6"/>
        <v>0</v>
      </c>
    </row>
    <row r="59" spans="1:68" s="19" customFormat="1" x14ac:dyDescent="0.25">
      <c r="A59" s="40">
        <v>42475</v>
      </c>
      <c r="B59" s="41" t="str">
        <f t="shared" si="0"/>
        <v>16106</v>
      </c>
      <c r="C59" s="19" t="s">
        <v>26</v>
      </c>
      <c r="D59" s="46" t="s">
        <v>72</v>
      </c>
      <c r="E59" s="28">
        <v>8</v>
      </c>
      <c r="F59" s="28">
        <v>3</v>
      </c>
      <c r="G59" s="22" t="s">
        <v>24</v>
      </c>
      <c r="H59" s="90">
        <v>1747</v>
      </c>
      <c r="I59" s="42">
        <f t="shared" si="1"/>
        <v>1147</v>
      </c>
      <c r="J59" s="23" t="s">
        <v>54</v>
      </c>
      <c r="K59" s="20"/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D59" s="24">
        <v>0</v>
      </c>
      <c r="AE59" s="42"/>
      <c r="AF59" s="22">
        <v>0</v>
      </c>
      <c r="AG59" s="22">
        <v>0</v>
      </c>
      <c r="AH59" s="22">
        <v>0</v>
      </c>
      <c r="AI59" s="22">
        <v>1</v>
      </c>
      <c r="AJ59" s="22">
        <v>1</v>
      </c>
      <c r="AK59" s="22">
        <v>0</v>
      </c>
      <c r="AL59" s="28"/>
      <c r="AM59" s="46"/>
      <c r="AN59" s="46"/>
      <c r="AO59" s="46"/>
      <c r="AP59" s="19" t="s">
        <v>29</v>
      </c>
      <c r="AQ59" s="42" t="s">
        <v>42</v>
      </c>
      <c r="AR59" s="19">
        <v>126</v>
      </c>
      <c r="AT59" s="47"/>
      <c r="AU59" s="28"/>
      <c r="AV59" s="47"/>
      <c r="AW59" s="47"/>
      <c r="AX59" s="48">
        <v>1</v>
      </c>
      <c r="AY59" s="87">
        <v>82.4</v>
      </c>
      <c r="AZ59" s="22">
        <v>72.400000000000006</v>
      </c>
      <c r="BA59" s="98">
        <v>1011</v>
      </c>
      <c r="BB59" s="22">
        <v>1010.9</v>
      </c>
      <c r="BC59" s="22">
        <v>0</v>
      </c>
      <c r="BD59" s="28">
        <v>2</v>
      </c>
      <c r="BE59" s="28">
        <v>10.7</v>
      </c>
      <c r="BF59" s="28">
        <v>0</v>
      </c>
      <c r="BG59" s="28" t="s">
        <v>18</v>
      </c>
      <c r="BH59" s="28"/>
      <c r="BI59" s="28">
        <v>8</v>
      </c>
      <c r="BJ59" s="28"/>
      <c r="BK59" s="36"/>
      <c r="BL59" s="29">
        <f t="shared" si="2"/>
        <v>32</v>
      </c>
      <c r="BM59" s="145">
        <f t="shared" si="3"/>
        <v>0</v>
      </c>
      <c r="BN59" s="145">
        <f t="shared" si="4"/>
        <v>0</v>
      </c>
      <c r="BO59" s="145">
        <f t="shared" si="5"/>
        <v>0</v>
      </c>
      <c r="BP59" s="145">
        <f t="shared" si="6"/>
        <v>0</v>
      </c>
    </row>
    <row r="60" spans="1:68" s="19" customFormat="1" x14ac:dyDescent="0.25">
      <c r="A60" s="40">
        <v>42475</v>
      </c>
      <c r="B60" s="41" t="str">
        <f t="shared" si="0"/>
        <v>16106</v>
      </c>
      <c r="C60" s="19" t="s">
        <v>26</v>
      </c>
      <c r="D60" s="46" t="s">
        <v>72</v>
      </c>
      <c r="E60" s="28">
        <v>8</v>
      </c>
      <c r="F60" s="28">
        <v>4</v>
      </c>
      <c r="G60" s="22" t="s">
        <v>24</v>
      </c>
      <c r="H60" s="90">
        <v>1800</v>
      </c>
      <c r="I60" s="42">
        <f t="shared" si="1"/>
        <v>1200</v>
      </c>
      <c r="J60" s="23" t="s">
        <v>54</v>
      </c>
      <c r="K60" s="20"/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D60" s="24">
        <v>0</v>
      </c>
      <c r="AE60" s="42"/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8"/>
      <c r="AM60" s="46"/>
      <c r="AN60" s="46"/>
      <c r="AO60" s="46"/>
      <c r="AQ60" s="42"/>
      <c r="AT60" s="47"/>
      <c r="AU60" s="28"/>
      <c r="AV60" s="47"/>
      <c r="AW60" s="47"/>
      <c r="AX60" s="48"/>
      <c r="AY60" s="87">
        <v>82.4</v>
      </c>
      <c r="AZ60" s="22">
        <v>72.400000000000006</v>
      </c>
      <c r="BA60" s="98">
        <v>1011</v>
      </c>
      <c r="BB60" s="22">
        <v>1010.9</v>
      </c>
      <c r="BC60" s="22">
        <v>0</v>
      </c>
      <c r="BD60" s="28">
        <v>2</v>
      </c>
      <c r="BE60" s="28">
        <v>8.6999999999999993</v>
      </c>
      <c r="BF60" s="28">
        <v>0</v>
      </c>
      <c r="BG60" s="28" t="s">
        <v>18</v>
      </c>
      <c r="BH60" s="28"/>
      <c r="BI60" s="28">
        <v>8</v>
      </c>
      <c r="BJ60" s="28"/>
      <c r="BK60" s="36"/>
      <c r="BL60" s="29">
        <f t="shared" si="2"/>
        <v>32</v>
      </c>
      <c r="BM60" s="145">
        <f t="shared" si="3"/>
        <v>0</v>
      </c>
      <c r="BN60" s="145">
        <f t="shared" si="4"/>
        <v>0</v>
      </c>
      <c r="BO60" s="145">
        <f t="shared" si="5"/>
        <v>0</v>
      </c>
      <c r="BP60" s="145">
        <f t="shared" si="6"/>
        <v>0</v>
      </c>
    </row>
    <row r="61" spans="1:68" s="19" customFormat="1" x14ac:dyDescent="0.25">
      <c r="A61" s="40">
        <v>42475</v>
      </c>
      <c r="B61" s="41" t="str">
        <f t="shared" si="0"/>
        <v>16106</v>
      </c>
      <c r="C61" s="19" t="s">
        <v>26</v>
      </c>
      <c r="D61" s="46" t="s">
        <v>72</v>
      </c>
      <c r="E61" s="28">
        <v>8</v>
      </c>
      <c r="F61" s="28">
        <v>5</v>
      </c>
      <c r="G61" s="22" t="s">
        <v>24</v>
      </c>
      <c r="H61" s="90">
        <v>1811</v>
      </c>
      <c r="I61" s="42">
        <f t="shared" si="1"/>
        <v>1211</v>
      </c>
      <c r="J61" s="23" t="s">
        <v>54</v>
      </c>
      <c r="K61" s="20"/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D61" s="24">
        <v>0</v>
      </c>
      <c r="AE61" s="42"/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8"/>
      <c r="AM61" s="46"/>
      <c r="AN61" s="46"/>
      <c r="AO61" s="46"/>
      <c r="AQ61" s="42"/>
      <c r="AT61" s="47"/>
      <c r="AU61" s="28"/>
      <c r="AV61" s="47"/>
      <c r="AW61" s="47"/>
      <c r="AX61" s="48"/>
      <c r="AY61" s="87">
        <v>82.4</v>
      </c>
      <c r="AZ61" s="22">
        <v>72.400000000000006</v>
      </c>
      <c r="BA61" s="98">
        <v>1011</v>
      </c>
      <c r="BB61" s="22">
        <v>1010.9</v>
      </c>
      <c r="BC61" s="22">
        <v>0</v>
      </c>
      <c r="BD61" s="28">
        <v>2</v>
      </c>
      <c r="BE61" s="28">
        <v>10.1</v>
      </c>
      <c r="BF61" s="28">
        <v>0</v>
      </c>
      <c r="BG61" s="28" t="s">
        <v>18</v>
      </c>
      <c r="BH61" s="28"/>
      <c r="BI61" s="28">
        <v>8</v>
      </c>
      <c r="BJ61" s="28"/>
      <c r="BK61" s="36"/>
      <c r="BL61" s="29">
        <f t="shared" si="2"/>
        <v>32</v>
      </c>
      <c r="BM61" s="145">
        <f t="shared" si="3"/>
        <v>0</v>
      </c>
      <c r="BN61" s="145">
        <f t="shared" si="4"/>
        <v>0</v>
      </c>
      <c r="BO61" s="145">
        <f t="shared" si="5"/>
        <v>0</v>
      </c>
      <c r="BP61" s="145">
        <f t="shared" si="6"/>
        <v>0</v>
      </c>
    </row>
    <row r="62" spans="1:68" s="19" customFormat="1" x14ac:dyDescent="0.25">
      <c r="A62" s="40">
        <v>42475</v>
      </c>
      <c r="B62" s="41" t="str">
        <f t="shared" si="0"/>
        <v>16106</v>
      </c>
      <c r="C62" s="19" t="s">
        <v>26</v>
      </c>
      <c r="D62" s="46" t="s">
        <v>72</v>
      </c>
      <c r="E62" s="28">
        <v>8</v>
      </c>
      <c r="F62" s="28">
        <v>6</v>
      </c>
      <c r="G62" s="22" t="s">
        <v>24</v>
      </c>
      <c r="H62" s="90">
        <v>1822</v>
      </c>
      <c r="I62" s="42">
        <f t="shared" si="1"/>
        <v>1222</v>
      </c>
      <c r="J62" s="23" t="s">
        <v>54</v>
      </c>
      <c r="K62" s="20"/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D62" s="24">
        <v>0</v>
      </c>
      <c r="AE62" s="42"/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8"/>
      <c r="AM62" s="46"/>
      <c r="AN62" s="46"/>
      <c r="AO62" s="46"/>
      <c r="AQ62" s="42"/>
      <c r="AT62" s="47"/>
      <c r="AU62" s="28"/>
      <c r="AV62" s="47"/>
      <c r="AW62" s="47"/>
      <c r="AX62" s="48"/>
      <c r="AY62" s="87">
        <v>82.4</v>
      </c>
      <c r="AZ62" s="22">
        <v>72.400000000000006</v>
      </c>
      <c r="BA62" s="98">
        <v>1011</v>
      </c>
      <c r="BB62" s="22">
        <v>1010.9</v>
      </c>
      <c r="BC62" s="22">
        <v>0</v>
      </c>
      <c r="BD62" s="28">
        <v>2</v>
      </c>
      <c r="BE62" s="28">
        <v>11.2</v>
      </c>
      <c r="BF62" s="28">
        <v>0</v>
      </c>
      <c r="BG62" s="28" t="s">
        <v>18</v>
      </c>
      <c r="BH62" s="28"/>
      <c r="BI62" s="28">
        <v>8</v>
      </c>
      <c r="BJ62" s="28"/>
      <c r="BK62" s="36"/>
      <c r="BL62" s="29">
        <f t="shared" si="2"/>
        <v>32</v>
      </c>
      <c r="BM62" s="145">
        <f t="shared" si="3"/>
        <v>0</v>
      </c>
      <c r="BN62" s="145">
        <f t="shared" si="4"/>
        <v>0</v>
      </c>
      <c r="BO62" s="145">
        <f t="shared" si="5"/>
        <v>0</v>
      </c>
      <c r="BP62" s="145">
        <f t="shared" si="6"/>
        <v>0</v>
      </c>
    </row>
    <row r="63" spans="1:68" s="69" customFormat="1" x14ac:dyDescent="0.25">
      <c r="A63" s="67">
        <v>42475</v>
      </c>
      <c r="B63" s="68" t="str">
        <f t="shared" si="0"/>
        <v>16106</v>
      </c>
      <c r="C63" s="69" t="s">
        <v>26</v>
      </c>
      <c r="D63" s="69" t="s">
        <v>72</v>
      </c>
      <c r="E63" s="71">
        <v>8</v>
      </c>
      <c r="F63" s="71">
        <v>7</v>
      </c>
      <c r="G63" s="71" t="s">
        <v>24</v>
      </c>
      <c r="H63" s="91">
        <v>1833</v>
      </c>
      <c r="I63" s="21">
        <f t="shared" si="1"/>
        <v>1233</v>
      </c>
      <c r="J63" s="76" t="s">
        <v>54</v>
      </c>
      <c r="K63" s="84"/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D63" s="72">
        <v>0</v>
      </c>
      <c r="AE63" s="21"/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/>
      <c r="AQ63" s="21"/>
      <c r="AT63" s="77"/>
      <c r="AU63" s="71"/>
      <c r="AV63" s="77"/>
      <c r="AW63" s="77"/>
      <c r="AX63" s="78"/>
      <c r="AY63" s="84">
        <v>82.4</v>
      </c>
      <c r="AZ63" s="71">
        <v>72.400000000000006</v>
      </c>
      <c r="BA63" s="86">
        <v>1011</v>
      </c>
      <c r="BB63" s="71">
        <v>1010.9</v>
      </c>
      <c r="BC63" s="71">
        <v>0</v>
      </c>
      <c r="BD63" s="71">
        <v>2</v>
      </c>
      <c r="BE63" s="71">
        <v>12.1</v>
      </c>
      <c r="BF63" s="71">
        <v>0</v>
      </c>
      <c r="BG63" s="71" t="s">
        <v>18</v>
      </c>
      <c r="BH63" s="71"/>
      <c r="BI63" s="71">
        <v>8</v>
      </c>
      <c r="BJ63" s="71"/>
      <c r="BK63" s="79"/>
      <c r="BL63" s="80">
        <f t="shared" si="2"/>
        <v>32</v>
      </c>
      <c r="BM63" s="145">
        <f t="shared" si="3"/>
        <v>0</v>
      </c>
      <c r="BN63" s="145">
        <f t="shared" si="4"/>
        <v>0</v>
      </c>
      <c r="BO63" s="145">
        <f t="shared" si="5"/>
        <v>0</v>
      </c>
      <c r="BP63" s="145">
        <f t="shared" si="6"/>
        <v>0</v>
      </c>
    </row>
    <row r="64" spans="1:68" s="19" customFormat="1" x14ac:dyDescent="0.25">
      <c r="A64" s="40">
        <v>42475</v>
      </c>
      <c r="B64" s="41" t="str">
        <f t="shared" si="0"/>
        <v>16106</v>
      </c>
      <c r="C64" s="19" t="s">
        <v>26</v>
      </c>
      <c r="D64" s="46" t="s">
        <v>70</v>
      </c>
      <c r="E64" s="28">
        <v>13</v>
      </c>
      <c r="F64" s="28">
        <v>1</v>
      </c>
      <c r="G64" s="22" t="s">
        <v>24</v>
      </c>
      <c r="H64" s="42">
        <v>1852</v>
      </c>
      <c r="I64" s="20">
        <f t="shared" si="1"/>
        <v>1252</v>
      </c>
      <c r="J64" s="23" t="s">
        <v>16</v>
      </c>
      <c r="K64" s="20"/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D64" s="24">
        <v>0</v>
      </c>
      <c r="AE64" s="42"/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/>
      <c r="AM64" s="46"/>
      <c r="AN64" s="46"/>
      <c r="AO64" s="46"/>
      <c r="AQ64" s="42"/>
      <c r="AT64" s="47"/>
      <c r="AU64" s="28"/>
      <c r="AV64" s="47"/>
      <c r="AW64" s="47"/>
      <c r="AX64" s="48"/>
      <c r="AY64" s="28">
        <v>76.099999999999994</v>
      </c>
      <c r="AZ64" s="28">
        <v>72.3</v>
      </c>
      <c r="BA64" s="28">
        <v>1010.6</v>
      </c>
      <c r="BB64" s="28">
        <v>1010.4</v>
      </c>
      <c r="BC64" s="28" t="s">
        <v>49</v>
      </c>
      <c r="BD64" s="28">
        <v>0</v>
      </c>
      <c r="BE64" s="28">
        <v>8.3000000000000007</v>
      </c>
      <c r="BF64" s="28">
        <v>0</v>
      </c>
      <c r="BG64" s="28" t="s">
        <v>16</v>
      </c>
      <c r="BH64" s="28"/>
      <c r="BI64" s="28">
        <v>8</v>
      </c>
      <c r="BJ64" s="28"/>
      <c r="BK64" s="36"/>
      <c r="BL64" s="29">
        <f t="shared" si="2"/>
        <v>32</v>
      </c>
      <c r="BM64" s="145">
        <f t="shared" si="3"/>
        <v>0</v>
      </c>
      <c r="BN64" s="145">
        <f t="shared" si="4"/>
        <v>0</v>
      </c>
      <c r="BO64" s="145">
        <f t="shared" si="5"/>
        <v>0</v>
      </c>
      <c r="BP64" s="145">
        <f t="shared" si="6"/>
        <v>0</v>
      </c>
    </row>
    <row r="65" spans="1:68" s="19" customFormat="1" x14ac:dyDescent="0.25">
      <c r="A65" s="40">
        <v>42475</v>
      </c>
      <c r="B65" s="41" t="str">
        <f t="shared" si="0"/>
        <v>16106</v>
      </c>
      <c r="C65" s="19" t="s">
        <v>26</v>
      </c>
      <c r="D65" s="46" t="s">
        <v>70</v>
      </c>
      <c r="E65" s="28">
        <v>13</v>
      </c>
      <c r="F65" s="28">
        <v>2</v>
      </c>
      <c r="G65" s="22" t="s">
        <v>24</v>
      </c>
      <c r="H65" s="90">
        <v>1838</v>
      </c>
      <c r="I65" s="20">
        <f t="shared" si="1"/>
        <v>1238</v>
      </c>
      <c r="J65" s="23" t="s">
        <v>16</v>
      </c>
      <c r="K65" s="20"/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D65" s="24">
        <v>0</v>
      </c>
      <c r="AE65" s="42"/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8"/>
      <c r="AM65" s="46"/>
      <c r="AN65" s="46"/>
      <c r="AO65" s="46"/>
      <c r="AQ65" s="42"/>
      <c r="AT65" s="47"/>
      <c r="AU65" s="28"/>
      <c r="AV65" s="47"/>
      <c r="AW65" s="47"/>
      <c r="AX65" s="48"/>
      <c r="AY65" s="42">
        <v>76.099999999999994</v>
      </c>
      <c r="AZ65" s="42">
        <v>72.3</v>
      </c>
      <c r="BA65" s="28">
        <v>1010.6</v>
      </c>
      <c r="BB65" s="28">
        <v>1010.4</v>
      </c>
      <c r="BC65" s="28" t="s">
        <v>49</v>
      </c>
      <c r="BD65" s="28">
        <v>0</v>
      </c>
      <c r="BE65" s="28">
        <v>10</v>
      </c>
      <c r="BF65" s="28">
        <v>0</v>
      </c>
      <c r="BG65" s="28" t="s">
        <v>16</v>
      </c>
      <c r="BH65" s="28"/>
      <c r="BI65" s="28">
        <v>8</v>
      </c>
      <c r="BJ65" s="28"/>
      <c r="BK65" s="36"/>
      <c r="BL65" s="29">
        <f t="shared" si="2"/>
        <v>32</v>
      </c>
      <c r="BM65" s="145">
        <f t="shared" si="3"/>
        <v>0</v>
      </c>
      <c r="BN65" s="145">
        <f t="shared" si="4"/>
        <v>0</v>
      </c>
      <c r="BO65" s="145">
        <f t="shared" si="5"/>
        <v>0</v>
      </c>
      <c r="BP65" s="145">
        <f t="shared" si="6"/>
        <v>0</v>
      </c>
    </row>
    <row r="66" spans="1:68" s="19" customFormat="1" x14ac:dyDescent="0.25">
      <c r="A66" s="40">
        <v>42475</v>
      </c>
      <c r="B66" s="41" t="str">
        <f t="shared" si="0"/>
        <v>16106</v>
      </c>
      <c r="C66" s="19" t="s">
        <v>26</v>
      </c>
      <c r="D66" s="46" t="s">
        <v>70</v>
      </c>
      <c r="E66" s="28">
        <v>13</v>
      </c>
      <c r="F66" s="28">
        <v>3</v>
      </c>
      <c r="G66" s="22" t="s">
        <v>24</v>
      </c>
      <c r="H66" s="90">
        <v>1808</v>
      </c>
      <c r="I66" s="42">
        <f t="shared" si="1"/>
        <v>1208</v>
      </c>
      <c r="J66" s="23" t="s">
        <v>16</v>
      </c>
      <c r="K66" s="20"/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D66" s="24">
        <v>0</v>
      </c>
      <c r="AE66" s="42"/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8"/>
      <c r="AM66" s="46"/>
      <c r="AN66" s="46"/>
      <c r="AO66" s="46"/>
      <c r="AQ66" s="42"/>
      <c r="AT66" s="47"/>
      <c r="AU66" s="28"/>
      <c r="AV66" s="47"/>
      <c r="AW66" s="47"/>
      <c r="AX66" s="48"/>
      <c r="AY66" s="42">
        <v>76.099999999999994</v>
      </c>
      <c r="AZ66" s="42">
        <v>72.3</v>
      </c>
      <c r="BA66" s="28">
        <v>1010.6</v>
      </c>
      <c r="BB66" s="28">
        <v>1010.4</v>
      </c>
      <c r="BC66" s="28" t="s">
        <v>49</v>
      </c>
      <c r="BD66" s="28">
        <v>0</v>
      </c>
      <c r="BE66" s="28">
        <v>9.4</v>
      </c>
      <c r="BF66" s="28">
        <v>0</v>
      </c>
      <c r="BG66" s="28" t="s">
        <v>16</v>
      </c>
      <c r="BH66" s="28"/>
      <c r="BI66" s="28">
        <v>8</v>
      </c>
      <c r="BJ66" s="28"/>
      <c r="BK66" s="36"/>
      <c r="BL66" s="29">
        <f t="shared" si="2"/>
        <v>32</v>
      </c>
      <c r="BM66" s="145">
        <f t="shared" si="3"/>
        <v>0</v>
      </c>
      <c r="BN66" s="145">
        <f t="shared" si="4"/>
        <v>0</v>
      </c>
      <c r="BO66" s="145">
        <f t="shared" si="5"/>
        <v>0</v>
      </c>
      <c r="BP66" s="145">
        <f t="shared" si="6"/>
        <v>0</v>
      </c>
    </row>
    <row r="67" spans="1:68" s="19" customFormat="1" x14ac:dyDescent="0.25">
      <c r="A67" s="40">
        <v>42475</v>
      </c>
      <c r="B67" s="41" t="str">
        <f t="shared" si="0"/>
        <v>16106</v>
      </c>
      <c r="C67" s="19" t="s">
        <v>26</v>
      </c>
      <c r="D67" s="46" t="s">
        <v>70</v>
      </c>
      <c r="E67" s="28">
        <v>13</v>
      </c>
      <c r="F67" s="28">
        <v>4</v>
      </c>
      <c r="G67" s="22" t="s">
        <v>24</v>
      </c>
      <c r="H67" s="90">
        <v>1751</v>
      </c>
      <c r="I67" s="42">
        <f t="shared" si="1"/>
        <v>1151</v>
      </c>
      <c r="J67" s="23" t="s">
        <v>16</v>
      </c>
      <c r="K67" s="20"/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D67" s="24">
        <v>0</v>
      </c>
      <c r="AE67" s="42"/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8"/>
      <c r="AM67" s="46"/>
      <c r="AN67" s="46"/>
      <c r="AO67" s="46"/>
      <c r="AQ67" s="42"/>
      <c r="AT67" s="47"/>
      <c r="AU67" s="28"/>
      <c r="AV67" s="47"/>
      <c r="AW67" s="47"/>
      <c r="AX67" s="48"/>
      <c r="AY67" s="42">
        <v>76.099999999999994</v>
      </c>
      <c r="AZ67" s="42">
        <v>72.3</v>
      </c>
      <c r="BA67" s="28">
        <v>1010.6</v>
      </c>
      <c r="BB67" s="28">
        <v>1010.4</v>
      </c>
      <c r="BC67" s="28" t="s">
        <v>49</v>
      </c>
      <c r="BD67" s="28">
        <v>0</v>
      </c>
      <c r="BE67" s="28">
        <v>9.1999999999999993</v>
      </c>
      <c r="BF67" s="28">
        <v>0</v>
      </c>
      <c r="BG67" s="28" t="s">
        <v>16</v>
      </c>
      <c r="BH67" s="28"/>
      <c r="BI67" s="28">
        <v>8</v>
      </c>
      <c r="BJ67" s="28"/>
      <c r="BK67" s="36"/>
      <c r="BL67" s="29">
        <f t="shared" si="2"/>
        <v>32</v>
      </c>
      <c r="BM67" s="145">
        <f t="shared" si="3"/>
        <v>0</v>
      </c>
      <c r="BN67" s="145">
        <f t="shared" si="4"/>
        <v>0</v>
      </c>
      <c r="BO67" s="145">
        <f t="shared" si="5"/>
        <v>0</v>
      </c>
      <c r="BP67" s="145">
        <f t="shared" si="6"/>
        <v>0</v>
      </c>
    </row>
    <row r="68" spans="1:68" s="69" customFormat="1" x14ac:dyDescent="0.25">
      <c r="A68" s="40">
        <v>42475</v>
      </c>
      <c r="B68" s="68" t="str">
        <f t="shared" ref="B68:B83" si="8">RIGHT(YEAR(A68),2)&amp;TEXT(A68-DATE(YEAR(A68),1,0),"000")</f>
        <v>16106</v>
      </c>
      <c r="C68" s="69" t="s">
        <v>26</v>
      </c>
      <c r="D68" s="69" t="s">
        <v>70</v>
      </c>
      <c r="E68" s="71">
        <v>13</v>
      </c>
      <c r="F68" s="71">
        <v>5</v>
      </c>
      <c r="G68" s="71" t="s">
        <v>24</v>
      </c>
      <c r="H68" s="91">
        <v>1733</v>
      </c>
      <c r="I68" s="21">
        <f t="shared" ref="I68:I83" si="9">H68-600</f>
        <v>1133</v>
      </c>
      <c r="J68" s="76" t="s">
        <v>16</v>
      </c>
      <c r="K68" s="21"/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D68" s="72">
        <v>0</v>
      </c>
      <c r="AE68" s="21"/>
      <c r="AF68" s="71">
        <v>0</v>
      </c>
      <c r="AG68" s="71">
        <v>0</v>
      </c>
      <c r="AH68" s="71">
        <v>0</v>
      </c>
      <c r="AI68" s="71">
        <v>0</v>
      </c>
      <c r="AJ68" s="71">
        <v>0</v>
      </c>
      <c r="AK68" s="71">
        <v>0</v>
      </c>
      <c r="AL68" s="71"/>
      <c r="AQ68" s="21"/>
      <c r="AT68" s="77"/>
      <c r="AU68" s="71"/>
      <c r="AV68" s="77"/>
      <c r="AW68" s="77"/>
      <c r="AX68" s="78"/>
      <c r="AY68" s="42">
        <v>76.099999999999994</v>
      </c>
      <c r="AZ68" s="42">
        <v>72.3</v>
      </c>
      <c r="BA68" s="28">
        <v>1010.6</v>
      </c>
      <c r="BB68" s="28">
        <v>1010.4</v>
      </c>
      <c r="BC68" s="28" t="s">
        <v>49</v>
      </c>
      <c r="BD68" s="71">
        <v>0</v>
      </c>
      <c r="BE68" s="71">
        <v>8.6999999999999993</v>
      </c>
      <c r="BF68" s="71">
        <v>0</v>
      </c>
      <c r="BG68" s="71" t="s">
        <v>16</v>
      </c>
      <c r="BH68" s="71"/>
      <c r="BI68" s="71">
        <v>8</v>
      </c>
      <c r="BJ68" s="71"/>
      <c r="BK68" s="79"/>
      <c r="BL68" s="80">
        <f t="shared" ref="BL68:BL83" si="10">CONVERT(BK68,"C","F")</f>
        <v>32</v>
      </c>
      <c r="BM68" s="145">
        <f t="shared" si="3"/>
        <v>0</v>
      </c>
      <c r="BN68" s="145">
        <f t="shared" si="4"/>
        <v>0</v>
      </c>
      <c r="BO68" s="145">
        <f t="shared" si="5"/>
        <v>0</v>
      </c>
      <c r="BP68" s="145">
        <f t="shared" si="6"/>
        <v>0</v>
      </c>
    </row>
    <row r="69" spans="1:68" s="19" customFormat="1" x14ac:dyDescent="0.25">
      <c r="A69" s="40">
        <v>42475</v>
      </c>
      <c r="B69" s="41" t="str">
        <f t="shared" si="8"/>
        <v>16106</v>
      </c>
      <c r="C69" s="19" t="s">
        <v>26</v>
      </c>
      <c r="D69" s="19" t="s">
        <v>31</v>
      </c>
      <c r="E69" s="28">
        <v>18</v>
      </c>
      <c r="F69" s="28">
        <v>1</v>
      </c>
      <c r="G69" s="22" t="s">
        <v>24</v>
      </c>
      <c r="H69" s="42">
        <v>1850</v>
      </c>
      <c r="I69" s="42">
        <f t="shared" si="9"/>
        <v>1250</v>
      </c>
      <c r="J69" s="23" t="s">
        <v>16</v>
      </c>
      <c r="K69" s="20"/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D69" s="24">
        <v>0</v>
      </c>
      <c r="AE69" s="42"/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/>
      <c r="AM69" s="46"/>
      <c r="AN69" s="46"/>
      <c r="AO69" s="46"/>
      <c r="AQ69" s="42"/>
      <c r="AT69" s="47"/>
      <c r="AU69" s="28"/>
      <c r="AV69" s="47"/>
      <c r="AW69" s="47"/>
      <c r="AX69" s="48"/>
      <c r="AY69" s="88">
        <v>79.8</v>
      </c>
      <c r="AZ69" s="65">
        <v>72.5</v>
      </c>
      <c r="BA69" s="65">
        <v>1011.4</v>
      </c>
      <c r="BB69" s="65">
        <v>1011.4</v>
      </c>
      <c r="BC69" s="65">
        <v>0</v>
      </c>
      <c r="BD69" s="28">
        <v>0</v>
      </c>
      <c r="BE69" s="28">
        <v>7.8</v>
      </c>
      <c r="BF69" s="28">
        <v>0</v>
      </c>
      <c r="BG69" s="28" t="s">
        <v>16</v>
      </c>
      <c r="BH69" s="28"/>
      <c r="BI69" s="28">
        <v>8</v>
      </c>
      <c r="BJ69" s="28"/>
      <c r="BK69" s="36"/>
      <c r="BL69" s="29">
        <f t="shared" si="10"/>
        <v>32</v>
      </c>
      <c r="BM69" s="145">
        <f t="shared" ref="BM69:BM83" si="11">IF(G69="B-C",IF(AND(SUM(L69:O69)=0,P69=1,Q69=0),1,IF(L69="-","-",0)),IF(AND(SUM(L69:O69)=0,P69=0,Q69=1),1,IF(L69="-","-",0)))</f>
        <v>0</v>
      </c>
      <c r="BN69" s="145">
        <f t="shared" ref="BN69:BN83" si="12">IF(AND(SUM(L69:O69)=0,P69=1,Q69=1),1,IF(L69="-","-",0))</f>
        <v>0</v>
      </c>
      <c r="BO69" s="145">
        <f t="shared" ref="BO69:BO83" si="13">IF(G69="B-C",IF(AND(SUM(L69:O69)=0,P69=0,Q69=1),1,IF(L69="-","-",0)),IF(AND(SUM(L69:O69)=0,P69=1,Q69=0),1,IF(L69="-","-",0)))</f>
        <v>0</v>
      </c>
      <c r="BP69" s="145">
        <f t="shared" ref="BP69:BP83" si="14">IF(AND(SUM(L69:O69)&gt;0,P69=0,Q69=0),1,IF(L69="-","-",0))</f>
        <v>0</v>
      </c>
    </row>
    <row r="70" spans="1:68" s="19" customFormat="1" x14ac:dyDescent="0.25">
      <c r="A70" s="57">
        <v>42475</v>
      </c>
      <c r="B70" s="41" t="str">
        <f t="shared" si="8"/>
        <v>16106</v>
      </c>
      <c r="C70" s="19" t="s">
        <v>26</v>
      </c>
      <c r="D70" s="19" t="s">
        <v>31</v>
      </c>
      <c r="E70" s="28">
        <v>18</v>
      </c>
      <c r="F70" s="28">
        <v>2</v>
      </c>
      <c r="G70" s="22" t="s">
        <v>24</v>
      </c>
      <c r="H70" s="42">
        <v>1842</v>
      </c>
      <c r="I70" s="42">
        <f t="shared" si="9"/>
        <v>1242</v>
      </c>
      <c r="J70" s="23" t="s">
        <v>16</v>
      </c>
      <c r="K70" s="20"/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D70" s="24">
        <v>0</v>
      </c>
      <c r="AE70" s="42"/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8"/>
      <c r="AM70" s="46"/>
      <c r="AN70" s="46"/>
      <c r="AO70" s="46"/>
      <c r="AQ70" s="42"/>
      <c r="AT70" s="47"/>
      <c r="AU70" s="28"/>
      <c r="AV70" s="47"/>
      <c r="AW70" s="47"/>
      <c r="AX70" s="81"/>
      <c r="AY70" s="87">
        <v>79.8</v>
      </c>
      <c r="AZ70" s="22">
        <v>72.5</v>
      </c>
      <c r="BA70" s="22">
        <v>1011.4</v>
      </c>
      <c r="BB70" s="22">
        <v>1011.4</v>
      </c>
      <c r="BC70" s="22">
        <v>0</v>
      </c>
      <c r="BD70" s="22">
        <v>0</v>
      </c>
      <c r="BE70" s="28">
        <v>10.9</v>
      </c>
      <c r="BF70" s="28">
        <v>0</v>
      </c>
      <c r="BG70" s="28" t="s">
        <v>16</v>
      </c>
      <c r="BH70" s="28"/>
      <c r="BI70" s="28">
        <v>8</v>
      </c>
      <c r="BJ70" s="28"/>
      <c r="BK70" s="36"/>
      <c r="BL70" s="29">
        <f t="shared" si="10"/>
        <v>32</v>
      </c>
      <c r="BM70" s="145">
        <f t="shared" si="11"/>
        <v>0</v>
      </c>
      <c r="BN70" s="145">
        <f t="shared" si="12"/>
        <v>0</v>
      </c>
      <c r="BO70" s="145">
        <f t="shared" si="13"/>
        <v>0</v>
      </c>
      <c r="BP70" s="145">
        <f t="shared" si="14"/>
        <v>0</v>
      </c>
    </row>
    <row r="71" spans="1:68" s="19" customFormat="1" x14ac:dyDescent="0.25">
      <c r="A71" s="57">
        <v>42475</v>
      </c>
      <c r="B71" s="41" t="str">
        <f t="shared" si="8"/>
        <v>16106</v>
      </c>
      <c r="C71" s="19" t="s">
        <v>26</v>
      </c>
      <c r="D71" s="19" t="s">
        <v>31</v>
      </c>
      <c r="E71" s="28">
        <v>18</v>
      </c>
      <c r="F71" s="28">
        <v>3</v>
      </c>
      <c r="G71" s="22" t="s">
        <v>24</v>
      </c>
      <c r="H71" s="42">
        <v>1833</v>
      </c>
      <c r="I71" s="42">
        <f t="shared" si="9"/>
        <v>1233</v>
      </c>
      <c r="J71" s="23" t="s">
        <v>16</v>
      </c>
      <c r="K71" s="20"/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D71" s="24">
        <v>0</v>
      </c>
      <c r="AE71" s="42"/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8"/>
      <c r="AM71" s="46"/>
      <c r="AN71" s="46"/>
      <c r="AO71" s="46"/>
      <c r="AQ71" s="42"/>
      <c r="AT71" s="47"/>
      <c r="AU71" s="28"/>
      <c r="AV71" s="47"/>
      <c r="AW71" s="47"/>
      <c r="AX71" s="81"/>
      <c r="AY71" s="87">
        <v>79.8</v>
      </c>
      <c r="AZ71" s="22">
        <v>72.5</v>
      </c>
      <c r="BA71" s="22">
        <v>1011.4</v>
      </c>
      <c r="BB71" s="22">
        <v>1011.4</v>
      </c>
      <c r="BC71" s="22">
        <v>0</v>
      </c>
      <c r="BD71" s="22">
        <v>0</v>
      </c>
      <c r="BE71" s="28">
        <v>10</v>
      </c>
      <c r="BF71" s="28">
        <v>0</v>
      </c>
      <c r="BG71" s="28" t="s">
        <v>16</v>
      </c>
      <c r="BH71" s="28"/>
      <c r="BI71" s="28">
        <v>8</v>
      </c>
      <c r="BJ71" s="28"/>
      <c r="BK71" s="36"/>
      <c r="BL71" s="29">
        <f t="shared" si="10"/>
        <v>32</v>
      </c>
      <c r="BM71" s="145">
        <f t="shared" si="11"/>
        <v>0</v>
      </c>
      <c r="BN71" s="145">
        <f t="shared" si="12"/>
        <v>0</v>
      </c>
      <c r="BO71" s="145">
        <f t="shared" si="13"/>
        <v>0</v>
      </c>
      <c r="BP71" s="145">
        <f t="shared" si="14"/>
        <v>0</v>
      </c>
    </row>
    <row r="72" spans="1:68" s="19" customFormat="1" x14ac:dyDescent="0.25">
      <c r="A72" s="57">
        <v>42475</v>
      </c>
      <c r="B72" s="41" t="str">
        <f t="shared" si="8"/>
        <v>16106</v>
      </c>
      <c r="C72" s="19" t="s">
        <v>26</v>
      </c>
      <c r="D72" s="19" t="s">
        <v>31</v>
      </c>
      <c r="E72" s="28">
        <v>18</v>
      </c>
      <c r="F72" s="28">
        <v>4</v>
      </c>
      <c r="G72" s="22" t="s">
        <v>24</v>
      </c>
      <c r="H72" s="42">
        <v>1822</v>
      </c>
      <c r="I72" s="42">
        <f t="shared" si="9"/>
        <v>1222</v>
      </c>
      <c r="J72" s="23" t="s">
        <v>16</v>
      </c>
      <c r="K72" s="20"/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D72" s="24">
        <v>0</v>
      </c>
      <c r="AE72" s="42"/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8"/>
      <c r="AM72" s="46"/>
      <c r="AN72" s="46"/>
      <c r="AO72" s="46"/>
      <c r="AQ72" s="42"/>
      <c r="AT72" s="47"/>
      <c r="AU72" s="28"/>
      <c r="AV72" s="47"/>
      <c r="AW72" s="47"/>
      <c r="AX72" s="81"/>
      <c r="AY72" s="87">
        <v>79.8</v>
      </c>
      <c r="AZ72" s="22">
        <v>72.5</v>
      </c>
      <c r="BA72" s="22">
        <v>1011.4</v>
      </c>
      <c r="BB72" s="22">
        <v>1011.4</v>
      </c>
      <c r="BC72" s="22">
        <v>0</v>
      </c>
      <c r="BD72" s="22">
        <v>0</v>
      </c>
      <c r="BE72" s="28">
        <v>7.2</v>
      </c>
      <c r="BF72" s="28">
        <v>0</v>
      </c>
      <c r="BG72" s="28" t="s">
        <v>16</v>
      </c>
      <c r="BH72" s="28"/>
      <c r="BI72" s="28">
        <v>8</v>
      </c>
      <c r="BJ72" s="28"/>
      <c r="BK72" s="36"/>
      <c r="BL72" s="29">
        <f t="shared" si="10"/>
        <v>32</v>
      </c>
      <c r="BM72" s="145">
        <f t="shared" si="11"/>
        <v>0</v>
      </c>
      <c r="BN72" s="145">
        <f t="shared" si="12"/>
        <v>0</v>
      </c>
      <c r="BO72" s="145">
        <f t="shared" si="13"/>
        <v>0</v>
      </c>
      <c r="BP72" s="145">
        <f t="shared" si="14"/>
        <v>0</v>
      </c>
    </row>
    <row r="73" spans="1:68" s="69" customFormat="1" x14ac:dyDescent="0.25">
      <c r="A73" s="67">
        <v>42475</v>
      </c>
      <c r="B73" s="68" t="str">
        <f t="shared" si="8"/>
        <v>16106</v>
      </c>
      <c r="C73" s="69" t="s">
        <v>26</v>
      </c>
      <c r="D73" s="69" t="s">
        <v>31</v>
      </c>
      <c r="E73" s="71">
        <v>18</v>
      </c>
      <c r="F73" s="71">
        <v>5</v>
      </c>
      <c r="G73" s="71" t="s">
        <v>24</v>
      </c>
      <c r="H73" s="21">
        <v>1812</v>
      </c>
      <c r="I73" s="21">
        <f t="shared" si="9"/>
        <v>1212</v>
      </c>
      <c r="J73" s="76" t="s">
        <v>16</v>
      </c>
      <c r="K73" s="21"/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D73" s="72">
        <v>0</v>
      </c>
      <c r="AE73" s="21"/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/>
      <c r="AQ73" s="21"/>
      <c r="AT73" s="77"/>
      <c r="AU73" s="71"/>
      <c r="AV73" s="77"/>
      <c r="AW73" s="77"/>
      <c r="AX73" s="77"/>
      <c r="AY73" s="84">
        <v>79.8</v>
      </c>
      <c r="AZ73" s="71">
        <v>72.5</v>
      </c>
      <c r="BA73" s="71">
        <v>1011.4</v>
      </c>
      <c r="BB73" s="71">
        <v>1011.4</v>
      </c>
      <c r="BC73" s="71">
        <v>0</v>
      </c>
      <c r="BD73" s="71">
        <v>0</v>
      </c>
      <c r="BE73" s="71">
        <v>5.6</v>
      </c>
      <c r="BF73" s="71">
        <v>0</v>
      </c>
      <c r="BG73" s="71" t="s">
        <v>16</v>
      </c>
      <c r="BH73" s="71"/>
      <c r="BI73" s="71">
        <v>8</v>
      </c>
      <c r="BJ73" s="71"/>
      <c r="BK73" s="79"/>
      <c r="BL73" s="80">
        <f t="shared" si="10"/>
        <v>32</v>
      </c>
      <c r="BM73" s="145">
        <f t="shared" si="11"/>
        <v>0</v>
      </c>
      <c r="BN73" s="145">
        <f t="shared" si="12"/>
        <v>0</v>
      </c>
      <c r="BO73" s="145">
        <f t="shared" si="13"/>
        <v>0</v>
      </c>
      <c r="BP73" s="145">
        <f t="shared" si="14"/>
        <v>0</v>
      </c>
    </row>
    <row r="74" spans="1:68" s="19" customFormat="1" x14ac:dyDescent="0.25">
      <c r="A74" s="40">
        <v>42475</v>
      </c>
      <c r="B74" s="41" t="str">
        <f t="shared" si="8"/>
        <v>16106</v>
      </c>
      <c r="C74" s="19" t="s">
        <v>26</v>
      </c>
      <c r="D74" s="64" t="s">
        <v>75</v>
      </c>
      <c r="E74" s="28">
        <v>19</v>
      </c>
      <c r="F74" s="28">
        <v>1</v>
      </c>
      <c r="G74" s="22" t="s">
        <v>24</v>
      </c>
      <c r="H74" s="42">
        <v>1912</v>
      </c>
      <c r="I74" s="42">
        <f t="shared" si="9"/>
        <v>1312</v>
      </c>
      <c r="J74" s="99" t="s">
        <v>16</v>
      </c>
      <c r="K74" s="20"/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D74" s="24">
        <v>0</v>
      </c>
      <c r="AE74" s="42"/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X74" s="24"/>
      <c r="AY74" s="88">
        <v>73.900000000000006</v>
      </c>
      <c r="AZ74" s="65">
        <v>71.5</v>
      </c>
      <c r="BA74" s="65">
        <v>1010.9</v>
      </c>
      <c r="BB74" s="65">
        <v>1010.5</v>
      </c>
      <c r="BC74" s="65">
        <v>0</v>
      </c>
      <c r="BD74" s="28">
        <v>2</v>
      </c>
      <c r="BE74" s="28">
        <v>6.2</v>
      </c>
      <c r="BF74" s="28">
        <v>0</v>
      </c>
      <c r="BG74" s="28" t="s">
        <v>16</v>
      </c>
      <c r="BH74" s="28"/>
      <c r="BI74" s="28">
        <v>8</v>
      </c>
      <c r="BJ74" s="28"/>
      <c r="BK74" s="36"/>
      <c r="BL74" s="29">
        <f t="shared" si="10"/>
        <v>32</v>
      </c>
      <c r="BM74" s="145">
        <f t="shared" si="11"/>
        <v>0</v>
      </c>
      <c r="BN74" s="145">
        <f t="shared" si="12"/>
        <v>0</v>
      </c>
      <c r="BO74" s="145">
        <f t="shared" si="13"/>
        <v>0</v>
      </c>
      <c r="BP74" s="145">
        <f t="shared" si="14"/>
        <v>0</v>
      </c>
    </row>
    <row r="75" spans="1:68" s="19" customFormat="1" x14ac:dyDescent="0.25">
      <c r="A75" s="57">
        <v>42475</v>
      </c>
      <c r="B75" s="41" t="str">
        <f t="shared" si="8"/>
        <v>16106</v>
      </c>
      <c r="C75" s="19" t="s">
        <v>26</v>
      </c>
      <c r="D75" s="46" t="s">
        <v>75</v>
      </c>
      <c r="E75" s="28">
        <v>19</v>
      </c>
      <c r="F75" s="28">
        <v>2</v>
      </c>
      <c r="G75" s="22" t="s">
        <v>24</v>
      </c>
      <c r="H75" s="42">
        <v>1904</v>
      </c>
      <c r="I75" s="42">
        <f t="shared" si="9"/>
        <v>1304</v>
      </c>
      <c r="J75" s="23" t="s">
        <v>16</v>
      </c>
      <c r="K75" s="20"/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D75" s="24">
        <v>0</v>
      </c>
      <c r="AE75" s="42"/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8"/>
      <c r="AM75" s="46"/>
      <c r="AN75" s="46"/>
      <c r="AO75" s="46"/>
      <c r="AQ75" s="42"/>
      <c r="AS75" s="28"/>
      <c r="AT75" s="28"/>
      <c r="AU75" s="28"/>
      <c r="AV75" s="28"/>
      <c r="AX75" s="24"/>
      <c r="AY75" s="87">
        <v>73.900000000000006</v>
      </c>
      <c r="AZ75" s="22">
        <v>71.5</v>
      </c>
      <c r="BA75" s="22">
        <v>1010.9</v>
      </c>
      <c r="BB75" s="22">
        <v>1010.5</v>
      </c>
      <c r="BC75" s="22">
        <v>0</v>
      </c>
      <c r="BD75" s="28">
        <v>1</v>
      </c>
      <c r="BE75" s="28">
        <v>6.8</v>
      </c>
      <c r="BF75" s="28">
        <v>0</v>
      </c>
      <c r="BG75" s="28" t="s">
        <v>16</v>
      </c>
      <c r="BH75" s="28"/>
      <c r="BI75" s="28">
        <v>8</v>
      </c>
      <c r="BJ75" s="28"/>
      <c r="BK75" s="36"/>
      <c r="BL75" s="29">
        <f t="shared" si="10"/>
        <v>32</v>
      </c>
      <c r="BM75" s="145">
        <f t="shared" si="11"/>
        <v>0</v>
      </c>
      <c r="BN75" s="145">
        <f t="shared" si="12"/>
        <v>0</v>
      </c>
      <c r="BO75" s="145">
        <f t="shared" si="13"/>
        <v>0</v>
      </c>
      <c r="BP75" s="145">
        <f t="shared" si="14"/>
        <v>0</v>
      </c>
    </row>
    <row r="76" spans="1:68" s="19" customFormat="1" x14ac:dyDescent="0.25">
      <c r="A76" s="57">
        <v>42475</v>
      </c>
      <c r="B76" s="41" t="str">
        <f t="shared" si="8"/>
        <v>16106</v>
      </c>
      <c r="C76" s="19" t="s">
        <v>26</v>
      </c>
      <c r="D76" s="46" t="s">
        <v>75</v>
      </c>
      <c r="E76" s="28">
        <v>19</v>
      </c>
      <c r="F76" s="28">
        <v>3</v>
      </c>
      <c r="G76" s="22" t="s">
        <v>24</v>
      </c>
      <c r="H76" s="42">
        <v>1856</v>
      </c>
      <c r="I76" s="42">
        <f t="shared" si="9"/>
        <v>1256</v>
      </c>
      <c r="J76" s="23" t="s">
        <v>16</v>
      </c>
      <c r="K76" s="20"/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D76" s="24">
        <v>0</v>
      </c>
      <c r="AE76" s="42"/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8"/>
      <c r="AM76" s="46"/>
      <c r="AN76" s="46"/>
      <c r="AO76" s="46"/>
      <c r="AQ76" s="42"/>
      <c r="AT76" s="47"/>
      <c r="AU76" s="28"/>
      <c r="AV76" s="47"/>
      <c r="AW76" s="47"/>
      <c r="AX76" s="48"/>
      <c r="AY76" s="87">
        <v>73.900000000000006</v>
      </c>
      <c r="AZ76" s="22">
        <v>71.5</v>
      </c>
      <c r="BA76" s="22">
        <v>1010.9</v>
      </c>
      <c r="BB76" s="22">
        <v>1010.5</v>
      </c>
      <c r="BC76" s="22">
        <v>0</v>
      </c>
      <c r="BD76" s="28">
        <v>1</v>
      </c>
      <c r="BE76" s="28">
        <v>4.5</v>
      </c>
      <c r="BF76" s="28">
        <v>0</v>
      </c>
      <c r="BG76" s="28" t="s">
        <v>16</v>
      </c>
      <c r="BH76" s="28"/>
      <c r="BI76" s="28">
        <v>8</v>
      </c>
      <c r="BJ76" s="28"/>
      <c r="BK76" s="36"/>
      <c r="BL76" s="29">
        <f t="shared" si="10"/>
        <v>32</v>
      </c>
      <c r="BM76" s="145">
        <f t="shared" si="11"/>
        <v>0</v>
      </c>
      <c r="BN76" s="145">
        <f t="shared" si="12"/>
        <v>0</v>
      </c>
      <c r="BO76" s="145">
        <f t="shared" si="13"/>
        <v>0</v>
      </c>
      <c r="BP76" s="145">
        <f t="shared" si="14"/>
        <v>0</v>
      </c>
    </row>
    <row r="77" spans="1:68" s="19" customFormat="1" x14ac:dyDescent="0.25">
      <c r="A77" s="57">
        <v>42475</v>
      </c>
      <c r="B77" s="41" t="str">
        <f t="shared" si="8"/>
        <v>16106</v>
      </c>
      <c r="C77" s="19" t="s">
        <v>26</v>
      </c>
      <c r="D77" s="46" t="s">
        <v>75</v>
      </c>
      <c r="E77" s="28">
        <v>19</v>
      </c>
      <c r="F77" s="28">
        <v>4</v>
      </c>
      <c r="G77" s="22" t="s">
        <v>24</v>
      </c>
      <c r="H77" s="42">
        <v>1849</v>
      </c>
      <c r="I77" s="42">
        <f t="shared" si="9"/>
        <v>1249</v>
      </c>
      <c r="J77" s="23" t="s">
        <v>16</v>
      </c>
      <c r="K77" s="20"/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D77" s="24">
        <v>0</v>
      </c>
      <c r="AE77" s="42"/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8"/>
      <c r="AM77" s="46"/>
      <c r="AN77" s="46"/>
      <c r="AO77" s="46"/>
      <c r="AQ77" s="42"/>
      <c r="AT77" s="47"/>
      <c r="AU77" s="28"/>
      <c r="AV77" s="47"/>
      <c r="AW77" s="47"/>
      <c r="AX77" s="48"/>
      <c r="AY77" s="87">
        <v>73.900000000000006</v>
      </c>
      <c r="AZ77" s="22">
        <v>71.5</v>
      </c>
      <c r="BA77" s="22">
        <v>1010.9</v>
      </c>
      <c r="BB77" s="22">
        <v>1010.5</v>
      </c>
      <c r="BC77" s="22">
        <v>0</v>
      </c>
      <c r="BD77" s="28">
        <v>1</v>
      </c>
      <c r="BE77" s="28">
        <v>7.9</v>
      </c>
      <c r="BF77" s="28">
        <v>0</v>
      </c>
      <c r="BG77" s="28" t="s">
        <v>16</v>
      </c>
      <c r="BH77" s="28"/>
      <c r="BI77" s="28">
        <v>8</v>
      </c>
      <c r="BJ77" s="28"/>
      <c r="BK77" s="36"/>
      <c r="BL77" s="29">
        <f t="shared" si="10"/>
        <v>32</v>
      </c>
      <c r="BM77" s="145">
        <f t="shared" si="11"/>
        <v>0</v>
      </c>
      <c r="BN77" s="145">
        <f t="shared" si="12"/>
        <v>0</v>
      </c>
      <c r="BO77" s="145">
        <f t="shared" si="13"/>
        <v>0</v>
      </c>
      <c r="BP77" s="145">
        <f t="shared" si="14"/>
        <v>0</v>
      </c>
    </row>
    <row r="78" spans="1:68" s="19" customFormat="1" x14ac:dyDescent="0.25">
      <c r="A78" s="40">
        <v>42475</v>
      </c>
      <c r="B78" s="41" t="str">
        <f t="shared" si="8"/>
        <v>16106</v>
      </c>
      <c r="C78" s="19" t="s">
        <v>26</v>
      </c>
      <c r="D78" s="46" t="s">
        <v>75</v>
      </c>
      <c r="E78" s="28">
        <v>19</v>
      </c>
      <c r="F78" s="28">
        <v>5</v>
      </c>
      <c r="G78" s="22" t="s">
        <v>24</v>
      </c>
      <c r="H78" s="42">
        <v>1840</v>
      </c>
      <c r="I78" s="42">
        <f t="shared" si="9"/>
        <v>1240</v>
      </c>
      <c r="J78" s="23" t="s">
        <v>16</v>
      </c>
      <c r="K78" s="20"/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D78" s="24">
        <v>0</v>
      </c>
      <c r="AE78" s="42"/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8"/>
      <c r="AM78" s="46"/>
      <c r="AN78" s="46"/>
      <c r="AO78" s="46"/>
      <c r="AQ78" s="42"/>
      <c r="AT78" s="47"/>
      <c r="AU78" s="28"/>
      <c r="AV78" s="47"/>
      <c r="AW78" s="47"/>
      <c r="AX78" s="48"/>
      <c r="AY78" s="87">
        <v>73.900000000000006</v>
      </c>
      <c r="AZ78" s="22">
        <v>71.5</v>
      </c>
      <c r="BA78" s="22">
        <v>1010.9</v>
      </c>
      <c r="BB78" s="22">
        <v>1010.5</v>
      </c>
      <c r="BC78" s="22">
        <v>0</v>
      </c>
      <c r="BD78" s="28">
        <v>1</v>
      </c>
      <c r="BE78" s="28">
        <v>11.1</v>
      </c>
      <c r="BF78" s="28">
        <v>0</v>
      </c>
      <c r="BG78" s="28" t="s">
        <v>16</v>
      </c>
      <c r="BH78" s="28"/>
      <c r="BI78" s="28">
        <v>8</v>
      </c>
      <c r="BJ78" s="28"/>
      <c r="BK78" s="36"/>
      <c r="BL78" s="29">
        <f t="shared" si="10"/>
        <v>32</v>
      </c>
      <c r="BM78" s="145">
        <f t="shared" si="11"/>
        <v>0</v>
      </c>
      <c r="BN78" s="145">
        <f t="shared" si="12"/>
        <v>0</v>
      </c>
      <c r="BO78" s="145">
        <f t="shared" si="13"/>
        <v>0</v>
      </c>
      <c r="BP78" s="145">
        <f t="shared" si="14"/>
        <v>0</v>
      </c>
    </row>
    <row r="79" spans="1:68" s="19" customFormat="1" x14ac:dyDescent="0.25">
      <c r="A79" s="57">
        <v>42475</v>
      </c>
      <c r="B79" s="41" t="str">
        <f t="shared" si="8"/>
        <v>16106</v>
      </c>
      <c r="C79" s="19" t="s">
        <v>26</v>
      </c>
      <c r="D79" s="46" t="s">
        <v>75</v>
      </c>
      <c r="E79" s="28">
        <v>19</v>
      </c>
      <c r="F79" s="28">
        <v>6</v>
      </c>
      <c r="G79" s="22" t="s">
        <v>24</v>
      </c>
      <c r="H79" s="42">
        <v>1831</v>
      </c>
      <c r="I79" s="42">
        <f t="shared" si="9"/>
        <v>1231</v>
      </c>
      <c r="J79" s="23" t="s">
        <v>16</v>
      </c>
      <c r="K79" s="20"/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D79" s="24">
        <v>0</v>
      </c>
      <c r="AE79" s="42"/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/>
      <c r="AM79" s="46"/>
      <c r="AN79" s="46"/>
      <c r="AO79" s="46"/>
      <c r="AQ79" s="42"/>
      <c r="AT79" s="47"/>
      <c r="AU79" s="28"/>
      <c r="AV79" s="47"/>
      <c r="AW79" s="47"/>
      <c r="AX79" s="48"/>
      <c r="AY79" s="87">
        <v>73.900000000000006</v>
      </c>
      <c r="AZ79" s="22">
        <v>71.5</v>
      </c>
      <c r="BA79" s="22">
        <v>1010.9</v>
      </c>
      <c r="BB79" s="22">
        <v>1010.5</v>
      </c>
      <c r="BC79" s="22">
        <v>0</v>
      </c>
      <c r="BD79" s="28">
        <v>1</v>
      </c>
      <c r="BE79" s="28">
        <v>7.4</v>
      </c>
      <c r="BF79" s="28">
        <v>0</v>
      </c>
      <c r="BG79" s="28" t="s">
        <v>16</v>
      </c>
      <c r="BH79" s="28"/>
      <c r="BI79" s="28">
        <v>8</v>
      </c>
      <c r="BJ79" s="28"/>
      <c r="BK79" s="36"/>
      <c r="BL79" s="29">
        <f t="shared" si="10"/>
        <v>32</v>
      </c>
      <c r="BM79" s="145">
        <f t="shared" si="11"/>
        <v>0</v>
      </c>
      <c r="BN79" s="145">
        <f t="shared" si="12"/>
        <v>0</v>
      </c>
      <c r="BO79" s="145">
        <f t="shared" si="13"/>
        <v>0</v>
      </c>
      <c r="BP79" s="145">
        <f t="shared" si="14"/>
        <v>0</v>
      </c>
    </row>
    <row r="80" spans="1:68" s="19" customFormat="1" x14ac:dyDescent="0.25">
      <c r="A80" s="57">
        <v>42475</v>
      </c>
      <c r="B80" s="41" t="str">
        <f t="shared" si="8"/>
        <v>16106</v>
      </c>
      <c r="C80" s="19" t="s">
        <v>26</v>
      </c>
      <c r="D80" s="46" t="s">
        <v>75</v>
      </c>
      <c r="E80" s="28">
        <v>19</v>
      </c>
      <c r="F80" s="28">
        <v>7</v>
      </c>
      <c r="G80" s="22" t="s">
        <v>24</v>
      </c>
      <c r="H80" s="42">
        <v>1823</v>
      </c>
      <c r="I80" s="42">
        <f t="shared" si="9"/>
        <v>1223</v>
      </c>
      <c r="J80" s="23" t="s">
        <v>16</v>
      </c>
      <c r="K80" s="20"/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D80" s="24">
        <v>0</v>
      </c>
      <c r="AE80" s="42"/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8"/>
      <c r="AM80" s="46"/>
      <c r="AN80" s="46"/>
      <c r="AO80" s="46"/>
      <c r="AQ80" s="42"/>
      <c r="AT80" s="47"/>
      <c r="AU80" s="28"/>
      <c r="AV80" s="47"/>
      <c r="AW80" s="47"/>
      <c r="AX80" s="48"/>
      <c r="AY80" s="87">
        <v>73.900000000000006</v>
      </c>
      <c r="AZ80" s="22">
        <v>71.5</v>
      </c>
      <c r="BA80" s="22">
        <v>1010.9</v>
      </c>
      <c r="BB80" s="22">
        <v>1010.5</v>
      </c>
      <c r="BC80" s="22">
        <v>0</v>
      </c>
      <c r="BD80" s="28">
        <v>1</v>
      </c>
      <c r="BE80" s="28">
        <v>5.4</v>
      </c>
      <c r="BF80" s="28">
        <v>0</v>
      </c>
      <c r="BG80" s="28" t="s">
        <v>16</v>
      </c>
      <c r="BH80" s="28"/>
      <c r="BI80" s="28">
        <v>8</v>
      </c>
      <c r="BJ80" s="28"/>
      <c r="BK80" s="36"/>
      <c r="BL80" s="29">
        <f t="shared" si="10"/>
        <v>32</v>
      </c>
      <c r="BM80" s="145">
        <f t="shared" si="11"/>
        <v>0</v>
      </c>
      <c r="BN80" s="145">
        <f t="shared" si="12"/>
        <v>0</v>
      </c>
      <c r="BO80" s="145">
        <f t="shared" si="13"/>
        <v>0</v>
      </c>
      <c r="BP80" s="145">
        <f t="shared" si="14"/>
        <v>0</v>
      </c>
    </row>
    <row r="81" spans="1:68" s="19" customFormat="1" x14ac:dyDescent="0.25">
      <c r="A81" s="57">
        <v>42475</v>
      </c>
      <c r="B81" s="41" t="str">
        <f t="shared" si="8"/>
        <v>16106</v>
      </c>
      <c r="C81" s="19" t="s">
        <v>26</v>
      </c>
      <c r="D81" s="46" t="s">
        <v>75</v>
      </c>
      <c r="E81" s="28">
        <v>19</v>
      </c>
      <c r="F81" s="28">
        <v>8</v>
      </c>
      <c r="G81" s="22" t="s">
        <v>24</v>
      </c>
      <c r="H81" s="42">
        <v>1816</v>
      </c>
      <c r="I81" s="42">
        <f t="shared" si="9"/>
        <v>1216</v>
      </c>
      <c r="J81" s="23" t="s">
        <v>16</v>
      </c>
      <c r="K81" s="20"/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D81" s="24">
        <v>0</v>
      </c>
      <c r="AE81" s="42"/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8"/>
      <c r="AM81" s="46"/>
      <c r="AN81" s="46"/>
      <c r="AO81" s="46"/>
      <c r="AQ81" s="42"/>
      <c r="AT81" s="47"/>
      <c r="AU81" s="28"/>
      <c r="AV81" s="47"/>
      <c r="AW81" s="47"/>
      <c r="AX81" s="48"/>
      <c r="AY81" s="87">
        <v>73.900000000000006</v>
      </c>
      <c r="AZ81" s="22">
        <v>71.5</v>
      </c>
      <c r="BA81" s="22">
        <v>1010.9</v>
      </c>
      <c r="BB81" s="22">
        <v>1010.5</v>
      </c>
      <c r="BC81" s="22">
        <v>0</v>
      </c>
      <c r="BD81" s="28">
        <v>1</v>
      </c>
      <c r="BE81" s="28">
        <v>7.5</v>
      </c>
      <c r="BF81" s="28">
        <v>0</v>
      </c>
      <c r="BG81" s="28" t="s">
        <v>16</v>
      </c>
      <c r="BH81" s="28"/>
      <c r="BI81" s="28">
        <v>8</v>
      </c>
      <c r="BJ81" s="28"/>
      <c r="BK81" s="36"/>
      <c r="BL81" s="29">
        <f t="shared" si="10"/>
        <v>32</v>
      </c>
      <c r="BM81" s="145">
        <f t="shared" si="11"/>
        <v>0</v>
      </c>
      <c r="BN81" s="145">
        <f t="shared" si="12"/>
        <v>0</v>
      </c>
      <c r="BO81" s="145">
        <f t="shared" si="13"/>
        <v>0</v>
      </c>
      <c r="BP81" s="145">
        <f t="shared" si="14"/>
        <v>0</v>
      </c>
    </row>
    <row r="82" spans="1:68" s="19" customFormat="1" x14ac:dyDescent="0.25">
      <c r="A82" s="40">
        <v>42475</v>
      </c>
      <c r="B82" s="41" t="str">
        <f t="shared" si="8"/>
        <v>16106</v>
      </c>
      <c r="C82" s="19" t="s">
        <v>26</v>
      </c>
      <c r="D82" s="46" t="s">
        <v>75</v>
      </c>
      <c r="E82" s="28">
        <v>19</v>
      </c>
      <c r="F82" s="28">
        <v>9</v>
      </c>
      <c r="G82" s="22" t="s">
        <v>24</v>
      </c>
      <c r="H82" s="42">
        <v>1807</v>
      </c>
      <c r="I82" s="42">
        <f t="shared" si="9"/>
        <v>1207</v>
      </c>
      <c r="J82" s="23" t="s">
        <v>16</v>
      </c>
      <c r="K82" s="20"/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D82" s="24">
        <v>0</v>
      </c>
      <c r="AE82" s="42"/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8"/>
      <c r="AM82" s="46"/>
      <c r="AN82" s="46"/>
      <c r="AO82" s="46"/>
      <c r="AQ82" s="42"/>
      <c r="AT82" s="47"/>
      <c r="AU82" s="28"/>
      <c r="AV82" s="47"/>
      <c r="AW82" s="47"/>
      <c r="AX82" s="48"/>
      <c r="AY82" s="87">
        <v>73.900000000000006</v>
      </c>
      <c r="AZ82" s="22">
        <v>71.5</v>
      </c>
      <c r="BA82" s="22">
        <v>1010.9</v>
      </c>
      <c r="BB82" s="22">
        <v>1010.5</v>
      </c>
      <c r="BC82" s="22">
        <v>0</v>
      </c>
      <c r="BD82" s="28">
        <v>1</v>
      </c>
      <c r="BE82" s="28">
        <v>6.5</v>
      </c>
      <c r="BF82" s="28">
        <v>0</v>
      </c>
      <c r="BG82" s="28" t="s">
        <v>16</v>
      </c>
      <c r="BH82" s="28"/>
      <c r="BI82" s="28">
        <v>8</v>
      </c>
      <c r="BJ82" s="28"/>
      <c r="BK82" s="36"/>
      <c r="BL82" s="29">
        <f t="shared" si="10"/>
        <v>32</v>
      </c>
      <c r="BM82" s="145">
        <f t="shared" si="11"/>
        <v>0</v>
      </c>
      <c r="BN82" s="145">
        <f t="shared" si="12"/>
        <v>0</v>
      </c>
      <c r="BO82" s="145">
        <f t="shared" si="13"/>
        <v>0</v>
      </c>
      <c r="BP82" s="145">
        <f t="shared" si="14"/>
        <v>0</v>
      </c>
    </row>
    <row r="83" spans="1:68" s="69" customFormat="1" x14ac:dyDescent="0.25">
      <c r="A83" s="67">
        <v>42475</v>
      </c>
      <c r="B83" s="68" t="str">
        <f t="shared" si="8"/>
        <v>16106</v>
      </c>
      <c r="C83" s="69" t="s">
        <v>26</v>
      </c>
      <c r="D83" s="69" t="s">
        <v>75</v>
      </c>
      <c r="E83" s="71">
        <v>19</v>
      </c>
      <c r="F83" s="71">
        <v>10</v>
      </c>
      <c r="G83" s="71" t="s">
        <v>24</v>
      </c>
      <c r="H83" s="21">
        <v>1756</v>
      </c>
      <c r="I83" s="21">
        <f t="shared" si="9"/>
        <v>1156</v>
      </c>
      <c r="J83" s="76" t="s">
        <v>16</v>
      </c>
      <c r="K83" s="21"/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D83" s="72">
        <v>0</v>
      </c>
      <c r="AE83" s="21"/>
      <c r="AF83" s="71">
        <v>0</v>
      </c>
      <c r="AG83" s="71">
        <v>0</v>
      </c>
      <c r="AH83" s="71">
        <v>0</v>
      </c>
      <c r="AI83" s="71">
        <v>0</v>
      </c>
      <c r="AJ83" s="71">
        <v>0</v>
      </c>
      <c r="AK83" s="71">
        <v>0</v>
      </c>
      <c r="AL83" s="71"/>
      <c r="AQ83" s="21"/>
      <c r="AT83" s="77"/>
      <c r="AU83" s="71"/>
      <c r="AV83" s="77"/>
      <c r="AW83" s="77"/>
      <c r="AX83" s="78"/>
      <c r="AY83" s="84">
        <v>73.900000000000006</v>
      </c>
      <c r="AZ83" s="71">
        <v>71.5</v>
      </c>
      <c r="BA83" s="71">
        <v>1010.9</v>
      </c>
      <c r="BB83" s="71">
        <v>1010.5</v>
      </c>
      <c r="BC83" s="71">
        <v>0</v>
      </c>
      <c r="BD83" s="71">
        <v>1</v>
      </c>
      <c r="BE83" s="71">
        <v>6.1</v>
      </c>
      <c r="BF83" s="71">
        <v>0</v>
      </c>
      <c r="BG83" s="71" t="s">
        <v>16</v>
      </c>
      <c r="BH83" s="71"/>
      <c r="BI83" s="71">
        <v>8</v>
      </c>
      <c r="BJ83" s="71"/>
      <c r="BK83" s="79"/>
      <c r="BL83" s="80">
        <f t="shared" si="10"/>
        <v>32</v>
      </c>
      <c r="BM83" s="145">
        <f t="shared" si="11"/>
        <v>0</v>
      </c>
      <c r="BN83" s="145">
        <f t="shared" si="12"/>
        <v>0</v>
      </c>
      <c r="BO83" s="145">
        <f t="shared" si="13"/>
        <v>0</v>
      </c>
      <c r="BP83" s="145">
        <f t="shared" si="14"/>
        <v>0</v>
      </c>
    </row>
    <row r="84" spans="1:68" x14ac:dyDescent="0.25">
      <c r="E84" s="52"/>
      <c r="F84" s="1"/>
      <c r="G84" s="1"/>
      <c r="H84" s="3"/>
      <c r="I84" s="3"/>
      <c r="J84" s="24"/>
      <c r="K84" s="9"/>
      <c r="R84" s="1"/>
      <c r="S84" s="11"/>
      <c r="T84" s="11"/>
      <c r="U84" s="11"/>
      <c r="V84" s="11"/>
      <c r="W84" s="11"/>
      <c r="X84" s="11"/>
      <c r="Y84" s="30"/>
      <c r="Z84" s="11"/>
      <c r="AA84" t="s">
        <v>55</v>
      </c>
      <c r="AB84" t="s">
        <v>56</v>
      </c>
      <c r="AD84" s="15">
        <f>COUNT(AD4:AD83)</f>
        <v>80</v>
      </c>
      <c r="AE84" s="3"/>
      <c r="AF84" s="1"/>
      <c r="AG84" s="1"/>
      <c r="AH84" s="1"/>
      <c r="AI84" s="1"/>
      <c r="AJ84" s="1"/>
      <c r="AK84" s="11"/>
      <c r="AL84" s="11"/>
      <c r="AM84" s="11"/>
      <c r="AN84" s="11"/>
      <c r="AO84" s="11"/>
      <c r="AP84" s="11"/>
      <c r="AQ84" s="30"/>
      <c r="AR84" s="11"/>
      <c r="AS84" s="11"/>
      <c r="AT84" s="11"/>
      <c r="AU84" s="15"/>
      <c r="AV84" s="2"/>
      <c r="AW84"/>
      <c r="AX84"/>
      <c r="AY84"/>
      <c r="BF84"/>
      <c r="BG84"/>
      <c r="BH84"/>
      <c r="BI84"/>
      <c r="BJ84"/>
    </row>
    <row r="85" spans="1:68" x14ac:dyDescent="0.25">
      <c r="E85" s="52"/>
      <c r="F85" s="1"/>
      <c r="G85" s="1"/>
      <c r="H85" s="3"/>
      <c r="I85" s="3"/>
      <c r="J85" s="24"/>
      <c r="K85" s="9"/>
      <c r="R85" s="1"/>
      <c r="S85" s="11"/>
      <c r="T85" s="11"/>
      <c r="U85" s="11"/>
      <c r="V85" s="11"/>
      <c r="W85" s="11"/>
      <c r="X85" s="11"/>
      <c r="Y85" s="30"/>
      <c r="Z85" s="11"/>
      <c r="AA85" t="s">
        <v>57</v>
      </c>
      <c r="AB85" t="s">
        <v>58</v>
      </c>
      <c r="AD85" s="15">
        <f>SUM(AD4:AD83)</f>
        <v>2</v>
      </c>
      <c r="AE85" s="3"/>
      <c r="AF85" s="1"/>
      <c r="AG85" s="1"/>
      <c r="AH85" s="1"/>
      <c r="AI85" s="1"/>
      <c r="AJ85" s="1"/>
      <c r="AK85" s="11"/>
      <c r="AL85" s="11"/>
      <c r="AM85" s="11"/>
      <c r="AN85" s="11"/>
      <c r="AO85" s="11"/>
      <c r="AP85" s="11"/>
      <c r="AQ85" s="30"/>
      <c r="AR85" s="11"/>
      <c r="AS85" s="11"/>
      <c r="AT85" s="11"/>
      <c r="AU85" s="15"/>
      <c r="AV85" s="2"/>
      <c r="AW85"/>
      <c r="AX85"/>
      <c r="AY85"/>
      <c r="BF85"/>
      <c r="BG85"/>
      <c r="BH85"/>
      <c r="BI85"/>
      <c r="BJ85"/>
    </row>
    <row r="86" spans="1:68" x14ac:dyDescent="0.25">
      <c r="E86" s="52"/>
      <c r="F86" s="1"/>
      <c r="G86" s="1"/>
      <c r="H86" s="3"/>
      <c r="I86" s="3"/>
      <c r="J86" s="24"/>
      <c r="K86" s="9"/>
      <c r="L86" s="1"/>
      <c r="M86" s="1"/>
      <c r="N86" s="1"/>
      <c r="O86" s="1"/>
      <c r="P86" s="1"/>
      <c r="Q86" s="1"/>
      <c r="R86" s="1"/>
      <c r="S86" s="11"/>
      <c r="T86" s="11"/>
      <c r="U86" s="11"/>
      <c r="V86" s="11"/>
      <c r="W86" s="11"/>
      <c r="X86" s="11"/>
      <c r="Y86" s="30"/>
      <c r="Z86" s="11"/>
      <c r="AB86" t="s">
        <v>59</v>
      </c>
      <c r="AD86" s="1">
        <f>COUNT(L4:L83)</f>
        <v>80</v>
      </c>
      <c r="AE86" s="3"/>
      <c r="AF86" s="1"/>
      <c r="AG86" s="1"/>
      <c r="AH86" s="1"/>
      <c r="AI86" s="1"/>
      <c r="AJ86" s="1"/>
      <c r="AK86" s="11"/>
      <c r="AL86" s="11"/>
      <c r="AM86" s="11"/>
      <c r="AN86" s="11"/>
      <c r="AO86" s="11"/>
      <c r="AP86" s="11"/>
      <c r="AQ86" s="30"/>
      <c r="AR86" s="11"/>
      <c r="AS86" s="11"/>
      <c r="AT86" s="11"/>
      <c r="AU86" s="15"/>
      <c r="AV86" s="2"/>
      <c r="AW86"/>
      <c r="AX86"/>
      <c r="AY86"/>
      <c r="BF86"/>
      <c r="BG86"/>
      <c r="BH86"/>
      <c r="BI86"/>
      <c r="BJ86"/>
    </row>
  </sheetData>
  <sortState ref="F57:F63">
    <sortCondition ref="F57"/>
  </sortState>
  <mergeCells count="6">
    <mergeCell ref="K1:AD1"/>
    <mergeCell ref="AE1:AX1"/>
    <mergeCell ref="AP2:AR2"/>
    <mergeCell ref="AT2:AW2"/>
    <mergeCell ref="V2:X2"/>
    <mergeCell ref="Z2:AB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92"/>
  <sheetViews>
    <sheetView topLeftCell="A45" zoomScale="70" zoomScaleNormal="70" zoomScalePageLayoutView="70" workbookViewId="0">
      <pane xSplit="6" topLeftCell="O1" activePane="topRight" state="frozen"/>
      <selection pane="topRight" activeCell="BF65" sqref="BF65:BF69"/>
    </sheetView>
  </sheetViews>
  <sheetFormatPr defaultColWidth="11.125" defaultRowHeight="15.75" x14ac:dyDescent="0.25"/>
  <cols>
    <col min="1" max="1" width="10.125" bestFit="1" customWidth="1"/>
    <col min="2" max="2" width="6" bestFit="1" customWidth="1"/>
    <col min="3" max="3" width="5" bestFit="1" customWidth="1"/>
    <col min="4" max="4" width="3.875" bestFit="1" customWidth="1"/>
    <col min="5" max="5" width="5.625" bestFit="1" customWidth="1"/>
    <col min="6" max="6" width="6.625" bestFit="1" customWidth="1"/>
    <col min="7" max="7" width="5.125" customWidth="1"/>
    <col min="8" max="8" width="5.375" customWidth="1"/>
    <col min="9" max="9" width="8.375" customWidth="1"/>
    <col min="10" max="10" width="4.875" style="49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125" style="120" customWidth="1"/>
    <col min="22" max="24" width="5.375" customWidth="1"/>
    <col min="25" max="25" width="1.125" style="120" customWidth="1"/>
    <col min="26" max="28" width="5.375" customWidth="1"/>
    <col min="29" max="29" width="1.125" style="120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7.125" customWidth="1"/>
    <col min="41" max="41" width="1.5" style="120" customWidth="1"/>
    <col min="42" max="44" width="5.375" customWidth="1"/>
    <col min="45" max="45" width="1.5" style="120" customWidth="1"/>
    <col min="46" max="48" width="5.375" customWidth="1"/>
    <col min="49" max="49" width="1.5" style="127" customWidth="1"/>
    <col min="50" max="50" width="10" style="27" bestFit="1" customWidth="1"/>
    <col min="51" max="51" width="6.875" style="27" bestFit="1" customWidth="1"/>
    <col min="52" max="53" width="7.625" style="27" bestFit="1" customWidth="1"/>
    <col min="54" max="54" width="8" style="27" bestFit="1" customWidth="1"/>
    <col min="55" max="58" width="6" style="27" customWidth="1"/>
    <col min="59" max="59" width="8.375" style="27" customWidth="1"/>
  </cols>
  <sheetData>
    <row r="1" spans="1:67" s="2" customFormat="1" x14ac:dyDescent="0.25">
      <c r="E1" s="3"/>
      <c r="F1" s="3"/>
      <c r="G1" s="3"/>
      <c r="H1" s="3"/>
      <c r="I1" s="20"/>
      <c r="J1" s="23"/>
      <c r="K1" s="10"/>
      <c r="N1" s="3"/>
      <c r="O1" s="3"/>
      <c r="P1" s="3"/>
      <c r="Q1" s="3"/>
      <c r="R1" s="3"/>
      <c r="S1" s="3"/>
      <c r="T1" s="3"/>
      <c r="U1" s="44"/>
      <c r="V1" s="3"/>
      <c r="W1" s="3"/>
      <c r="X1" s="3"/>
      <c r="Y1" s="44"/>
      <c r="Z1" s="3"/>
      <c r="AA1" s="3"/>
      <c r="AB1" s="3"/>
      <c r="AC1" s="121"/>
      <c r="AD1" s="14"/>
      <c r="AE1" s="3"/>
      <c r="AH1" s="3"/>
      <c r="AI1" s="3"/>
      <c r="AJ1" s="3"/>
      <c r="AK1" s="3"/>
      <c r="AL1" s="3"/>
      <c r="AM1" s="10"/>
      <c r="AN1" s="10"/>
      <c r="AO1" s="61"/>
      <c r="AQ1" s="3"/>
      <c r="AS1" s="121"/>
      <c r="AT1" s="26"/>
      <c r="AU1" s="3"/>
      <c r="AV1" s="26"/>
      <c r="AW1" s="126"/>
      <c r="AX1" s="32"/>
      <c r="AY1" s="42"/>
      <c r="AZ1" s="42"/>
      <c r="BA1" s="42"/>
      <c r="BB1" s="42"/>
      <c r="BC1" s="3"/>
      <c r="BD1" s="3"/>
      <c r="BE1" s="3"/>
      <c r="BF1" s="3"/>
      <c r="BG1" s="3"/>
      <c r="BH1" s="3"/>
      <c r="BI1" s="3"/>
    </row>
    <row r="2" spans="1:67" ht="17.45" customHeight="1" x14ac:dyDescent="0.25">
      <c r="E2" s="1"/>
      <c r="F2" s="1"/>
      <c r="G2" s="1"/>
      <c r="H2" s="3"/>
      <c r="I2" s="20"/>
      <c r="J2" s="23"/>
      <c r="K2" s="150" t="s">
        <v>20</v>
      </c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2"/>
      <c r="AE2" s="153" t="s">
        <v>21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5"/>
      <c r="AY2" s="42"/>
      <c r="AZ2" s="28"/>
      <c r="BA2" s="28"/>
      <c r="BB2" s="28"/>
      <c r="BC2" s="1"/>
      <c r="BD2" s="1"/>
      <c r="BE2" s="1"/>
      <c r="BF2" s="1"/>
      <c r="BG2" s="1"/>
      <c r="BH2" s="1"/>
      <c r="BI2" s="1"/>
      <c r="BJ2" s="2"/>
    </row>
    <row r="3" spans="1:67" s="2" customFormat="1" x14ac:dyDescent="0.25">
      <c r="H3" s="3"/>
      <c r="I3" s="20"/>
      <c r="J3" s="23"/>
      <c r="K3" s="9"/>
      <c r="L3" s="10"/>
      <c r="M3" s="10"/>
      <c r="N3" s="10"/>
      <c r="O3" s="10"/>
      <c r="P3" s="10"/>
      <c r="Q3" s="10"/>
      <c r="R3" s="10"/>
      <c r="S3" s="10"/>
      <c r="T3" s="10"/>
      <c r="U3" s="61"/>
      <c r="V3" s="157" t="s">
        <v>39</v>
      </c>
      <c r="W3" s="157"/>
      <c r="X3" s="157"/>
      <c r="Y3" s="45"/>
      <c r="Z3" s="157" t="s">
        <v>40</v>
      </c>
      <c r="AA3" s="157"/>
      <c r="AB3" s="157"/>
      <c r="AC3" s="121"/>
      <c r="AD3" s="13"/>
      <c r="AE3" s="1"/>
      <c r="AM3" s="10"/>
      <c r="AN3" s="10"/>
      <c r="AO3" s="61"/>
      <c r="AP3" s="158" t="s">
        <v>39</v>
      </c>
      <c r="AQ3" s="158"/>
      <c r="AR3" s="158"/>
      <c r="AS3" s="44"/>
      <c r="AT3" s="158" t="s">
        <v>40</v>
      </c>
      <c r="AU3" s="158"/>
      <c r="AV3" s="158"/>
      <c r="AW3" s="158"/>
      <c r="AX3" s="13"/>
      <c r="AY3" s="42"/>
      <c r="AZ3" s="42"/>
      <c r="BA3" s="42"/>
      <c r="BB3" s="42"/>
      <c r="BC3" s="3"/>
      <c r="BD3" s="3"/>
      <c r="BE3" s="3"/>
      <c r="BF3" s="3"/>
      <c r="BG3" s="3"/>
      <c r="BH3" s="3"/>
      <c r="BI3" s="3"/>
      <c r="BJ3" s="2" t="s">
        <v>34</v>
      </c>
    </row>
    <row r="4" spans="1:67" s="4" customFormat="1" ht="30.6" customHeight="1" x14ac:dyDescent="0.25">
      <c r="A4" s="4" t="s">
        <v>0</v>
      </c>
      <c r="B4" s="4" t="s">
        <v>15</v>
      </c>
      <c r="C4" s="4" t="s">
        <v>43</v>
      </c>
      <c r="D4" s="4" t="s">
        <v>44</v>
      </c>
      <c r="E4" s="5" t="s">
        <v>1</v>
      </c>
      <c r="F4" s="5" t="s">
        <v>2</v>
      </c>
      <c r="G4" s="38" t="s">
        <v>22</v>
      </c>
      <c r="H4" s="5" t="s">
        <v>45</v>
      </c>
      <c r="I4" s="50" t="s">
        <v>50</v>
      </c>
      <c r="J4" s="55" t="s">
        <v>51</v>
      </c>
      <c r="K4" s="4" t="s">
        <v>27</v>
      </c>
      <c r="L4" s="5">
        <v>1</v>
      </c>
      <c r="M4" s="5">
        <v>2</v>
      </c>
      <c r="N4" s="5">
        <v>3</v>
      </c>
      <c r="O4" s="5">
        <v>4</v>
      </c>
      <c r="P4" s="5">
        <v>5</v>
      </c>
      <c r="Q4" s="5">
        <v>6</v>
      </c>
      <c r="R4" s="5" t="s">
        <v>37</v>
      </c>
      <c r="S4" s="31" t="s">
        <v>38</v>
      </c>
      <c r="T4" s="37" t="s">
        <v>47</v>
      </c>
      <c r="U4" s="62"/>
      <c r="V4" s="38" t="s">
        <v>33</v>
      </c>
      <c r="W4" s="38" t="s">
        <v>14</v>
      </c>
      <c r="X4" s="38" t="s">
        <v>41</v>
      </c>
      <c r="Y4" s="118"/>
      <c r="Z4" s="38" t="s">
        <v>33</v>
      </c>
      <c r="AA4" s="38" t="s">
        <v>14</v>
      </c>
      <c r="AB4" s="38" t="s">
        <v>41</v>
      </c>
      <c r="AC4" s="122"/>
      <c r="AD4" s="39" t="s">
        <v>48</v>
      </c>
      <c r="AE4" s="4" t="s">
        <v>27</v>
      </c>
      <c r="AF4" s="5">
        <v>1</v>
      </c>
      <c r="AG4" s="5">
        <v>2</v>
      </c>
      <c r="AH4" s="5">
        <v>3</v>
      </c>
      <c r="AI4" s="5">
        <v>4</v>
      </c>
      <c r="AJ4" s="5">
        <v>5</v>
      </c>
      <c r="AK4" s="5">
        <v>6</v>
      </c>
      <c r="AL4" s="5" t="s">
        <v>37</v>
      </c>
      <c r="AM4" s="31" t="s">
        <v>38</v>
      </c>
      <c r="AN4" s="37" t="s">
        <v>47</v>
      </c>
      <c r="AO4" s="124"/>
      <c r="AP4" s="38" t="s">
        <v>33</v>
      </c>
      <c r="AQ4" s="38" t="s">
        <v>14</v>
      </c>
      <c r="AR4" s="38" t="s">
        <v>41</v>
      </c>
      <c r="AS4" s="118"/>
      <c r="AT4" s="38" t="s">
        <v>33</v>
      </c>
      <c r="AU4" s="38" t="s">
        <v>14</v>
      </c>
      <c r="AV4" s="38" t="s">
        <v>41</v>
      </c>
      <c r="AW4" s="118"/>
      <c r="AX4" s="39" t="s">
        <v>48</v>
      </c>
      <c r="AY4" s="93" t="s">
        <v>5</v>
      </c>
      <c r="AZ4" s="93" t="s">
        <v>6</v>
      </c>
      <c r="BA4" s="93" t="s">
        <v>7</v>
      </c>
      <c r="BB4" s="93" t="s">
        <v>8</v>
      </c>
      <c r="BC4" s="38" t="s">
        <v>9</v>
      </c>
      <c r="BD4" s="38" t="s">
        <v>10</v>
      </c>
      <c r="BE4" s="38" t="s">
        <v>11</v>
      </c>
      <c r="BF4" s="38" t="s">
        <v>12</v>
      </c>
      <c r="BG4" s="38" t="s">
        <v>13</v>
      </c>
      <c r="BH4" s="38" t="s">
        <v>4</v>
      </c>
      <c r="BI4" s="38" t="s">
        <v>3</v>
      </c>
      <c r="BJ4" s="38" t="s">
        <v>36</v>
      </c>
      <c r="BK4" s="5" t="s">
        <v>35</v>
      </c>
      <c r="BL4" s="4" t="s">
        <v>95</v>
      </c>
      <c r="BM4" s="4" t="s">
        <v>96</v>
      </c>
      <c r="BN4" s="4" t="s">
        <v>97</v>
      </c>
      <c r="BO4" s="4" t="s">
        <v>98</v>
      </c>
    </row>
    <row r="5" spans="1:67" s="19" customFormat="1" x14ac:dyDescent="0.25">
      <c r="A5" s="40">
        <v>42503</v>
      </c>
      <c r="B5" s="41" t="str">
        <f t="shared" ref="B5:B73" si="0">RIGHT(YEAR(A5),2)&amp;TEXT(A5-DATE(YEAR(A5),1,0),"000")</f>
        <v>16134</v>
      </c>
      <c r="C5" s="19" t="s">
        <v>26</v>
      </c>
      <c r="D5" s="19" t="s">
        <v>31</v>
      </c>
      <c r="E5" s="28">
        <v>1</v>
      </c>
      <c r="F5" s="28">
        <v>1</v>
      </c>
      <c r="G5" s="28" t="s">
        <v>32</v>
      </c>
      <c r="H5" s="42">
        <v>611</v>
      </c>
      <c r="I5" s="42">
        <f t="shared" ref="I5:I73" si="1">H5-600</f>
        <v>11</v>
      </c>
      <c r="J5" s="23" t="s">
        <v>54</v>
      </c>
      <c r="K5" s="20"/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/>
      <c r="S5" s="28"/>
      <c r="T5" s="28"/>
      <c r="U5" s="43"/>
      <c r="V5" s="28"/>
      <c r="W5" s="28"/>
      <c r="X5" s="28"/>
      <c r="Y5" s="43"/>
      <c r="Z5" s="28"/>
      <c r="AA5" s="28"/>
      <c r="AB5" s="28"/>
      <c r="AC5" s="120"/>
      <c r="AD5" s="24"/>
      <c r="AE5" s="42"/>
      <c r="AF5" s="28">
        <v>0</v>
      </c>
      <c r="AG5" s="28">
        <v>0</v>
      </c>
      <c r="AH5" s="28">
        <v>0</v>
      </c>
      <c r="AI5" s="28">
        <v>0</v>
      </c>
      <c r="AJ5" s="28">
        <v>0</v>
      </c>
      <c r="AK5" s="28">
        <v>0</v>
      </c>
      <c r="AL5" s="28"/>
      <c r="AM5" s="46"/>
      <c r="AN5" s="46"/>
      <c r="AO5" s="125"/>
      <c r="AQ5" s="42"/>
      <c r="AS5" s="120"/>
      <c r="AT5" s="47"/>
      <c r="AU5" s="28"/>
      <c r="AV5" s="47"/>
      <c r="AW5" s="127"/>
      <c r="AX5" s="48"/>
      <c r="AY5" s="42">
        <v>76.7</v>
      </c>
      <c r="AZ5" s="28">
        <v>75.900000000000006</v>
      </c>
      <c r="BA5" s="28">
        <v>1020.1</v>
      </c>
      <c r="BB5" s="28">
        <v>1020.1</v>
      </c>
      <c r="BC5" s="28">
        <v>0</v>
      </c>
      <c r="BD5" s="28">
        <v>1</v>
      </c>
      <c r="BE5" s="28">
        <v>0</v>
      </c>
      <c r="BF5" s="28">
        <v>4</v>
      </c>
      <c r="BG5" s="28" t="s">
        <v>16</v>
      </c>
      <c r="BH5" s="28">
        <v>7</v>
      </c>
      <c r="BI5" s="28"/>
      <c r="BJ5" s="36"/>
      <c r="BK5" s="29">
        <f t="shared" ref="BK5:BK73" si="2">CONVERT(BJ5,"C","F")</f>
        <v>32</v>
      </c>
      <c r="BL5" s="145">
        <f>IF(G5="B-C",IF(AND(SUM(L5:O5)=0,P5=1,Q5=0),1,IF(L5="-","-",0)),IF(AND(SUM(L5:O5)=0,P5=0,Q5=1),1,IF(L5="-","-",0)))</f>
        <v>0</v>
      </c>
      <c r="BM5" s="146">
        <f>IF(AND(SUM(L5:O5)=0,P5=1,Q5=1),1,IF(L5="-","-",0))</f>
        <v>0</v>
      </c>
      <c r="BN5" s="145">
        <f>IF(G5="B-C",IF(AND(SUM(L5:O5)=0,P5=0,Q5=1),1,IF(L5="-","-",0)),IF(AND(SUM(L5:O5)=0,P5=1,Q5=0),1,IF(L5="-","-",0)))</f>
        <v>0</v>
      </c>
      <c r="BO5" s="146">
        <f>IF(AND(SUM(L5:O5)&gt;0,P5=0,Q5=0),1,IF(L5="-","-",0))</f>
        <v>0</v>
      </c>
    </row>
    <row r="6" spans="1:67" s="19" customFormat="1" x14ac:dyDescent="0.25">
      <c r="A6" s="57">
        <v>42503</v>
      </c>
      <c r="B6" s="41" t="str">
        <f t="shared" si="0"/>
        <v>16134</v>
      </c>
      <c r="C6" s="19" t="s">
        <v>26</v>
      </c>
      <c r="D6" s="19" t="s">
        <v>31</v>
      </c>
      <c r="E6" s="28">
        <v>1</v>
      </c>
      <c r="F6" s="28">
        <v>2</v>
      </c>
      <c r="G6" s="28" t="s">
        <v>32</v>
      </c>
      <c r="H6" s="20">
        <v>620</v>
      </c>
      <c r="I6" s="42">
        <f t="shared" si="1"/>
        <v>20</v>
      </c>
      <c r="J6" s="23" t="s">
        <v>54</v>
      </c>
      <c r="K6" s="20"/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/>
      <c r="S6" s="28"/>
      <c r="T6" s="28"/>
      <c r="U6" s="43"/>
      <c r="V6" s="28"/>
      <c r="W6" s="28"/>
      <c r="X6" s="28"/>
      <c r="Y6" s="43"/>
      <c r="Z6" s="28"/>
      <c r="AA6" s="28"/>
      <c r="AB6" s="28"/>
      <c r="AC6" s="120"/>
      <c r="AD6" s="24"/>
      <c r="AE6" s="42"/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/>
      <c r="AM6" s="46"/>
      <c r="AN6" s="46"/>
      <c r="AO6" s="125"/>
      <c r="AQ6" s="42"/>
      <c r="AS6" s="120"/>
      <c r="AT6" s="47"/>
      <c r="AU6" s="28"/>
      <c r="AV6" s="47"/>
      <c r="AW6" s="127"/>
      <c r="AX6" s="48"/>
      <c r="AY6" s="87">
        <v>76.7</v>
      </c>
      <c r="AZ6" s="22">
        <v>75.900000000000006</v>
      </c>
      <c r="BA6" s="22">
        <v>1020.1</v>
      </c>
      <c r="BB6" s="22">
        <v>1020.1</v>
      </c>
      <c r="BC6" s="22">
        <v>0</v>
      </c>
      <c r="BD6" s="22">
        <v>1</v>
      </c>
      <c r="BE6" s="28">
        <v>1.9</v>
      </c>
      <c r="BF6" s="28">
        <v>2</v>
      </c>
      <c r="BG6" s="28" t="s">
        <v>16</v>
      </c>
      <c r="BH6" s="28">
        <v>7</v>
      </c>
      <c r="BI6" s="28"/>
      <c r="BJ6" s="36"/>
      <c r="BK6" s="29">
        <f t="shared" si="2"/>
        <v>32</v>
      </c>
      <c r="BL6" s="145">
        <f t="shared" ref="BL6:BL69" si="3">IF(G6="B-C",IF(AND(SUM(L6:O6)=0,P6=1,Q6=0),1,IF(L6="-","-",0)),IF(AND(SUM(L6:O6)=0,P6=0,Q6=1),1,IF(L6="-","-",0)))</f>
        <v>0</v>
      </c>
      <c r="BM6" s="146">
        <f t="shared" ref="BM6:BM69" si="4">IF(AND(SUM(L6:O6)=0,P6=1,Q6=1),1,IF(L6="-","-",0))</f>
        <v>0</v>
      </c>
      <c r="BN6" s="145">
        <f t="shared" ref="BN6:BN69" si="5">IF(G6="B-C",IF(AND(SUM(L6:O6)=0,P6=0,Q6=1),1,IF(L6="-","-",0)),IF(AND(SUM(L6:O6)=0,P6=1,Q6=0),1,IF(L6="-","-",0)))</f>
        <v>0</v>
      </c>
      <c r="BO6" s="146">
        <f t="shared" ref="BO6:BO69" si="6">IF(AND(SUM(L6:O6)&gt;0,P6=0,Q6=0),1,IF(L6="-","-",0))</f>
        <v>0</v>
      </c>
    </row>
    <row r="7" spans="1:67" s="19" customFormat="1" x14ac:dyDescent="0.25">
      <c r="A7" s="57">
        <v>42503</v>
      </c>
      <c r="B7" s="41" t="str">
        <f t="shared" si="0"/>
        <v>16134</v>
      </c>
      <c r="C7" s="19" t="s">
        <v>26</v>
      </c>
      <c r="D7" s="19" t="s">
        <v>31</v>
      </c>
      <c r="E7" s="28">
        <v>1</v>
      </c>
      <c r="F7" s="28">
        <v>3</v>
      </c>
      <c r="G7" s="28" t="s">
        <v>32</v>
      </c>
      <c r="H7" s="20">
        <v>633</v>
      </c>
      <c r="I7" s="42">
        <f t="shared" si="1"/>
        <v>33</v>
      </c>
      <c r="J7" s="23" t="s">
        <v>54</v>
      </c>
      <c r="K7" s="20"/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/>
      <c r="S7" s="28"/>
      <c r="T7" s="28"/>
      <c r="U7" s="43"/>
      <c r="V7" s="28"/>
      <c r="W7" s="28"/>
      <c r="X7" s="28"/>
      <c r="Y7" s="43"/>
      <c r="Z7" s="28"/>
      <c r="AA7" s="28"/>
      <c r="AB7" s="28"/>
      <c r="AC7" s="120"/>
      <c r="AD7" s="24"/>
      <c r="AE7" s="42"/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/>
      <c r="AM7" s="46"/>
      <c r="AN7" s="46"/>
      <c r="AO7" s="125"/>
      <c r="AQ7" s="42"/>
      <c r="AS7" s="120"/>
      <c r="AT7" s="47"/>
      <c r="AU7" s="28"/>
      <c r="AV7" s="47"/>
      <c r="AW7" s="127"/>
      <c r="AX7" s="48"/>
      <c r="AY7" s="87">
        <v>76.7</v>
      </c>
      <c r="AZ7" s="22">
        <v>75.900000000000006</v>
      </c>
      <c r="BA7" s="22">
        <v>1020.1</v>
      </c>
      <c r="BB7" s="22">
        <v>1020.1</v>
      </c>
      <c r="BC7" s="22">
        <v>0</v>
      </c>
      <c r="BD7" s="22">
        <v>1</v>
      </c>
      <c r="BE7" s="28">
        <v>3</v>
      </c>
      <c r="BF7" s="28">
        <v>2</v>
      </c>
      <c r="BG7" s="28" t="s">
        <v>16</v>
      </c>
      <c r="BH7" s="28">
        <v>7</v>
      </c>
      <c r="BI7" s="28"/>
      <c r="BJ7" s="36"/>
      <c r="BK7" s="29">
        <f t="shared" si="2"/>
        <v>32</v>
      </c>
      <c r="BL7" s="145">
        <f t="shared" si="3"/>
        <v>0</v>
      </c>
      <c r="BM7" s="146">
        <f t="shared" si="4"/>
        <v>0</v>
      </c>
      <c r="BN7" s="145">
        <f t="shared" si="5"/>
        <v>0</v>
      </c>
      <c r="BO7" s="146">
        <f t="shared" si="6"/>
        <v>0</v>
      </c>
    </row>
    <row r="8" spans="1:67" s="19" customFormat="1" x14ac:dyDescent="0.25">
      <c r="A8" s="57">
        <v>42503</v>
      </c>
      <c r="B8" s="41" t="str">
        <f t="shared" si="0"/>
        <v>16134</v>
      </c>
      <c r="C8" s="19" t="s">
        <v>26</v>
      </c>
      <c r="D8" s="19" t="s">
        <v>31</v>
      </c>
      <c r="E8" s="28">
        <v>1</v>
      </c>
      <c r="F8" s="28">
        <v>4</v>
      </c>
      <c r="G8" s="28" t="s">
        <v>32</v>
      </c>
      <c r="H8" s="20">
        <v>643</v>
      </c>
      <c r="I8" s="42">
        <f t="shared" si="1"/>
        <v>43</v>
      </c>
      <c r="J8" s="23" t="s">
        <v>54</v>
      </c>
      <c r="K8" s="20"/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/>
      <c r="S8" s="28"/>
      <c r="T8" s="28"/>
      <c r="U8" s="43"/>
      <c r="V8" s="28"/>
      <c r="W8" s="28"/>
      <c r="X8" s="28"/>
      <c r="Y8" s="43"/>
      <c r="Z8" s="28"/>
      <c r="AA8" s="28"/>
      <c r="AB8" s="28"/>
      <c r="AC8" s="120"/>
      <c r="AD8" s="24"/>
      <c r="AE8" s="42"/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/>
      <c r="AM8" s="46"/>
      <c r="AN8" s="46"/>
      <c r="AO8" s="125"/>
      <c r="AQ8" s="42"/>
      <c r="AS8" s="120"/>
      <c r="AT8" s="47"/>
      <c r="AU8" s="28"/>
      <c r="AV8" s="47"/>
      <c r="AW8" s="127"/>
      <c r="AX8" s="48"/>
      <c r="AY8" s="87">
        <v>76.7</v>
      </c>
      <c r="AZ8" s="22">
        <v>75.900000000000006</v>
      </c>
      <c r="BA8" s="22">
        <v>1020.1</v>
      </c>
      <c r="BB8" s="22">
        <v>1020.1</v>
      </c>
      <c r="BC8" s="22">
        <v>0</v>
      </c>
      <c r="BD8" s="22">
        <v>1</v>
      </c>
      <c r="BE8" s="28">
        <v>2.6</v>
      </c>
      <c r="BF8" s="28">
        <v>2</v>
      </c>
      <c r="BG8" s="28" t="s">
        <v>16</v>
      </c>
      <c r="BH8" s="28">
        <v>7</v>
      </c>
      <c r="BI8" s="28"/>
      <c r="BJ8" s="36"/>
      <c r="BK8" s="29">
        <f t="shared" si="2"/>
        <v>32</v>
      </c>
      <c r="BL8" s="145">
        <f t="shared" si="3"/>
        <v>0</v>
      </c>
      <c r="BM8" s="146">
        <f t="shared" si="4"/>
        <v>0</v>
      </c>
      <c r="BN8" s="145">
        <f t="shared" si="5"/>
        <v>0</v>
      </c>
      <c r="BO8" s="146">
        <f t="shared" si="6"/>
        <v>0</v>
      </c>
    </row>
    <row r="9" spans="1:67" s="19" customFormat="1" x14ac:dyDescent="0.25">
      <c r="A9" s="57">
        <v>42503</v>
      </c>
      <c r="B9" s="41" t="str">
        <f t="shared" si="0"/>
        <v>16134</v>
      </c>
      <c r="C9" s="19" t="s">
        <v>26</v>
      </c>
      <c r="D9" s="19" t="s">
        <v>31</v>
      </c>
      <c r="E9" s="28">
        <v>1</v>
      </c>
      <c r="F9" s="28">
        <v>5</v>
      </c>
      <c r="G9" s="28" t="s">
        <v>32</v>
      </c>
      <c r="H9" s="20">
        <v>653</v>
      </c>
      <c r="I9" s="42">
        <f t="shared" si="1"/>
        <v>53</v>
      </c>
      <c r="J9" s="23" t="s">
        <v>54</v>
      </c>
      <c r="K9" s="20"/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/>
      <c r="S9" s="28"/>
      <c r="T9" s="28"/>
      <c r="U9" s="43"/>
      <c r="V9" s="28"/>
      <c r="W9" s="28"/>
      <c r="X9" s="28"/>
      <c r="Y9" s="43"/>
      <c r="Z9" s="28"/>
      <c r="AA9" s="28"/>
      <c r="AB9" s="28"/>
      <c r="AC9" s="120"/>
      <c r="AD9" s="24"/>
      <c r="AE9" s="42"/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/>
      <c r="AM9" s="46"/>
      <c r="AN9" s="46"/>
      <c r="AO9" s="125"/>
      <c r="AQ9" s="42"/>
      <c r="AS9" s="120"/>
      <c r="AT9" s="47"/>
      <c r="AU9" s="28"/>
      <c r="AV9" s="47"/>
      <c r="AW9" s="127"/>
      <c r="AX9" s="48"/>
      <c r="AY9" s="87">
        <v>76.7</v>
      </c>
      <c r="AZ9" s="22">
        <v>75.900000000000006</v>
      </c>
      <c r="BA9" s="22">
        <v>1020.1</v>
      </c>
      <c r="BB9" s="22">
        <v>1020.1</v>
      </c>
      <c r="BC9" s="22">
        <v>0</v>
      </c>
      <c r="BD9" s="22">
        <v>1</v>
      </c>
      <c r="BE9" s="28">
        <v>1.6</v>
      </c>
      <c r="BF9" s="28">
        <v>1</v>
      </c>
      <c r="BG9" s="28" t="s">
        <v>16</v>
      </c>
      <c r="BH9" s="28">
        <v>7</v>
      </c>
      <c r="BI9" s="28"/>
      <c r="BJ9" s="36"/>
      <c r="BK9" s="29">
        <f t="shared" si="2"/>
        <v>32</v>
      </c>
      <c r="BL9" s="145">
        <f t="shared" si="3"/>
        <v>0</v>
      </c>
      <c r="BM9" s="146">
        <f t="shared" si="4"/>
        <v>0</v>
      </c>
      <c r="BN9" s="145">
        <f t="shared" si="5"/>
        <v>0</v>
      </c>
      <c r="BO9" s="146">
        <f t="shared" si="6"/>
        <v>0</v>
      </c>
    </row>
    <row r="10" spans="1:67" s="19" customFormat="1" x14ac:dyDescent="0.25">
      <c r="A10" s="57">
        <v>42503</v>
      </c>
      <c r="B10" s="41" t="str">
        <f t="shared" si="0"/>
        <v>16134</v>
      </c>
      <c r="C10" s="19" t="s">
        <v>26</v>
      </c>
      <c r="D10" s="19" t="s">
        <v>31</v>
      </c>
      <c r="E10" s="28">
        <v>1</v>
      </c>
      <c r="F10" s="28">
        <v>6</v>
      </c>
      <c r="G10" s="28" t="s">
        <v>32</v>
      </c>
      <c r="H10" s="20">
        <v>703</v>
      </c>
      <c r="I10" s="42">
        <f t="shared" si="1"/>
        <v>103</v>
      </c>
      <c r="J10" s="23" t="s">
        <v>54</v>
      </c>
      <c r="K10" s="20"/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/>
      <c r="S10" s="28"/>
      <c r="T10" s="28"/>
      <c r="U10" s="43"/>
      <c r="V10" s="28"/>
      <c r="W10" s="28"/>
      <c r="X10" s="28"/>
      <c r="Y10" s="43"/>
      <c r="Z10" s="28"/>
      <c r="AA10" s="28"/>
      <c r="AB10" s="28"/>
      <c r="AC10" s="120"/>
      <c r="AD10" s="24"/>
      <c r="AE10" s="42"/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/>
      <c r="AM10" s="46"/>
      <c r="AN10" s="46"/>
      <c r="AO10" s="125"/>
      <c r="AQ10" s="42"/>
      <c r="AS10" s="120"/>
      <c r="AT10" s="47"/>
      <c r="AU10" s="28"/>
      <c r="AV10" s="47"/>
      <c r="AW10" s="127"/>
      <c r="AX10" s="48"/>
      <c r="AY10" s="87">
        <v>76.7</v>
      </c>
      <c r="AZ10" s="22">
        <v>75.900000000000006</v>
      </c>
      <c r="BA10" s="22">
        <v>1020.1</v>
      </c>
      <c r="BB10" s="22">
        <v>1020.1</v>
      </c>
      <c r="BC10" s="22">
        <v>0</v>
      </c>
      <c r="BD10" s="22">
        <v>1</v>
      </c>
      <c r="BE10" s="28">
        <v>2.1</v>
      </c>
      <c r="BF10" s="28">
        <v>1</v>
      </c>
      <c r="BG10" s="28" t="s">
        <v>16</v>
      </c>
      <c r="BH10" s="28">
        <v>7</v>
      </c>
      <c r="BI10" s="28"/>
      <c r="BJ10" s="36"/>
      <c r="BK10" s="29">
        <f t="shared" si="2"/>
        <v>32</v>
      </c>
      <c r="BL10" s="145">
        <f t="shared" si="3"/>
        <v>0</v>
      </c>
      <c r="BM10" s="146">
        <f t="shared" si="4"/>
        <v>0</v>
      </c>
      <c r="BN10" s="145">
        <f t="shared" si="5"/>
        <v>0</v>
      </c>
      <c r="BO10" s="146">
        <f t="shared" si="6"/>
        <v>0</v>
      </c>
    </row>
    <row r="11" spans="1:67" s="69" customFormat="1" x14ac:dyDescent="0.25">
      <c r="A11" s="67">
        <v>42503</v>
      </c>
      <c r="B11" s="68" t="str">
        <f t="shared" si="0"/>
        <v>16134</v>
      </c>
      <c r="C11" s="69" t="s">
        <v>26</v>
      </c>
      <c r="D11" s="69" t="s">
        <v>31</v>
      </c>
      <c r="E11" s="71">
        <v>1</v>
      </c>
      <c r="F11" s="71">
        <v>7</v>
      </c>
      <c r="G11" s="71" t="s">
        <v>32</v>
      </c>
      <c r="H11" s="21">
        <v>712</v>
      </c>
      <c r="I11" s="21">
        <f t="shared" si="1"/>
        <v>112</v>
      </c>
      <c r="J11" s="76" t="s">
        <v>54</v>
      </c>
      <c r="K11" s="21"/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/>
      <c r="S11" s="71"/>
      <c r="T11" s="71"/>
      <c r="U11" s="73"/>
      <c r="V11" s="71"/>
      <c r="W11" s="71"/>
      <c r="X11" s="71"/>
      <c r="Y11" s="73"/>
      <c r="Z11" s="71"/>
      <c r="AA11" s="71"/>
      <c r="AB11" s="71"/>
      <c r="AC11" s="123"/>
      <c r="AD11" s="72"/>
      <c r="AE11" s="21"/>
      <c r="AF11" s="71">
        <v>1</v>
      </c>
      <c r="AG11" s="71">
        <v>1</v>
      </c>
      <c r="AH11" s="71">
        <v>1</v>
      </c>
      <c r="AI11" s="71">
        <v>1</v>
      </c>
      <c r="AJ11" s="71">
        <v>1</v>
      </c>
      <c r="AK11" s="71">
        <v>1</v>
      </c>
      <c r="AL11" s="71" t="s">
        <v>49</v>
      </c>
      <c r="AM11" s="69" t="s">
        <v>49</v>
      </c>
      <c r="AN11" s="69" t="s">
        <v>49</v>
      </c>
      <c r="AO11" s="123"/>
      <c r="AP11" s="69" t="s">
        <v>29</v>
      </c>
      <c r="AQ11" s="21" t="s">
        <v>90</v>
      </c>
      <c r="AR11" s="69">
        <v>290</v>
      </c>
      <c r="AS11" s="123"/>
      <c r="AT11" s="77"/>
      <c r="AU11" s="71"/>
      <c r="AV11" s="77"/>
      <c r="AW11" s="128"/>
      <c r="AX11" s="78">
        <v>1</v>
      </c>
      <c r="AY11" s="84">
        <v>76.7</v>
      </c>
      <c r="AZ11" s="71">
        <v>75.900000000000006</v>
      </c>
      <c r="BA11" s="71">
        <v>1020.1</v>
      </c>
      <c r="BB11" s="71">
        <v>1020.1</v>
      </c>
      <c r="BC11" s="71">
        <v>0</v>
      </c>
      <c r="BD11" s="71">
        <v>1</v>
      </c>
      <c r="BE11" s="71">
        <v>2.2999999999999998</v>
      </c>
      <c r="BF11" s="71">
        <v>1</v>
      </c>
      <c r="BG11" s="71" t="s">
        <v>16</v>
      </c>
      <c r="BH11" s="71">
        <v>7</v>
      </c>
      <c r="BI11" s="71"/>
      <c r="BJ11" s="79"/>
      <c r="BK11" s="80">
        <f t="shared" si="2"/>
        <v>32</v>
      </c>
      <c r="BL11" s="145">
        <f t="shared" si="3"/>
        <v>0</v>
      </c>
      <c r="BM11" s="146">
        <f t="shared" si="4"/>
        <v>0</v>
      </c>
      <c r="BN11" s="145">
        <f t="shared" si="5"/>
        <v>0</v>
      </c>
      <c r="BO11" s="146">
        <f t="shared" si="6"/>
        <v>0</v>
      </c>
    </row>
    <row r="12" spans="1:67" s="19" customFormat="1" x14ac:dyDescent="0.25">
      <c r="A12" s="40">
        <v>42504</v>
      </c>
      <c r="B12" s="41" t="str">
        <f t="shared" si="0"/>
        <v>16135</v>
      </c>
      <c r="C12" s="19" t="s">
        <v>26</v>
      </c>
      <c r="D12" s="46" t="s">
        <v>71</v>
      </c>
      <c r="E12" s="28">
        <v>2</v>
      </c>
      <c r="F12" s="28">
        <v>1</v>
      </c>
      <c r="G12" s="28" t="s">
        <v>24</v>
      </c>
      <c r="H12" s="42">
        <v>730</v>
      </c>
      <c r="I12" s="42">
        <f t="shared" si="1"/>
        <v>130</v>
      </c>
      <c r="J12" s="23" t="s">
        <v>16</v>
      </c>
      <c r="K12" s="20"/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/>
      <c r="S12" s="28"/>
      <c r="T12" s="28"/>
      <c r="U12" s="43"/>
      <c r="V12" s="28"/>
      <c r="W12" s="28"/>
      <c r="X12" s="28"/>
      <c r="Y12" s="43"/>
      <c r="Z12" s="28"/>
      <c r="AA12" s="28"/>
      <c r="AB12" s="28"/>
      <c r="AC12" s="120"/>
      <c r="AD12" s="24"/>
      <c r="AE12" s="42"/>
      <c r="AF12" s="28">
        <v>0</v>
      </c>
      <c r="AG12" s="28">
        <v>0</v>
      </c>
      <c r="AH12" s="28">
        <v>1</v>
      </c>
      <c r="AI12" s="28">
        <v>0</v>
      </c>
      <c r="AJ12" s="28">
        <v>0</v>
      </c>
      <c r="AK12" s="28">
        <v>0</v>
      </c>
      <c r="AL12" s="28"/>
      <c r="AM12" s="22"/>
      <c r="AN12" s="22" t="s">
        <v>92</v>
      </c>
      <c r="AO12" s="119"/>
      <c r="AP12" s="19" t="s">
        <v>42</v>
      </c>
      <c r="AQ12" s="42" t="s">
        <v>42</v>
      </c>
      <c r="AR12" s="19">
        <v>230</v>
      </c>
      <c r="AS12" s="120"/>
      <c r="AT12" s="47"/>
      <c r="AU12" s="28"/>
      <c r="AV12" s="47"/>
      <c r="AW12" s="127"/>
      <c r="AX12" s="48">
        <v>1</v>
      </c>
      <c r="AY12" s="42">
        <v>74.599999999999994</v>
      </c>
      <c r="AZ12" s="28">
        <v>75.900000000000006</v>
      </c>
      <c r="BA12" s="28">
        <v>1017.6</v>
      </c>
      <c r="BB12" s="28">
        <v>1018.4</v>
      </c>
      <c r="BC12" s="28" t="s">
        <v>49</v>
      </c>
      <c r="BD12" s="28">
        <v>1</v>
      </c>
      <c r="BE12" s="132">
        <v>1.5</v>
      </c>
      <c r="BF12" s="28">
        <v>1</v>
      </c>
      <c r="BG12" s="28" t="s">
        <v>16</v>
      </c>
      <c r="BH12" s="28">
        <v>8</v>
      </c>
      <c r="BI12" s="29"/>
      <c r="BJ12" s="36"/>
      <c r="BK12" s="29">
        <f t="shared" si="2"/>
        <v>32</v>
      </c>
      <c r="BL12" s="145">
        <f t="shared" si="3"/>
        <v>0</v>
      </c>
      <c r="BM12" s="146">
        <f t="shared" si="4"/>
        <v>0</v>
      </c>
      <c r="BN12" s="145">
        <f t="shared" si="5"/>
        <v>0</v>
      </c>
      <c r="BO12" s="146">
        <f t="shared" si="6"/>
        <v>0</v>
      </c>
    </row>
    <row r="13" spans="1:67" s="19" customFormat="1" x14ac:dyDescent="0.25">
      <c r="A13" s="40">
        <v>42504</v>
      </c>
      <c r="B13" s="41" t="str">
        <f t="shared" si="0"/>
        <v>16135</v>
      </c>
      <c r="C13" s="19" t="s">
        <v>26</v>
      </c>
      <c r="D13" s="46" t="s">
        <v>71</v>
      </c>
      <c r="E13" s="28">
        <v>2</v>
      </c>
      <c r="F13" s="28">
        <v>2</v>
      </c>
      <c r="G13" s="28" t="s">
        <v>24</v>
      </c>
      <c r="H13" s="42">
        <v>721</v>
      </c>
      <c r="I13" s="42">
        <f t="shared" si="1"/>
        <v>121</v>
      </c>
      <c r="J13" s="23" t="s">
        <v>16</v>
      </c>
      <c r="K13" s="20"/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/>
      <c r="S13" s="28"/>
      <c r="T13" s="28"/>
      <c r="U13" s="43"/>
      <c r="V13" s="28"/>
      <c r="W13" s="28"/>
      <c r="X13" s="28"/>
      <c r="Y13" s="43"/>
      <c r="Z13" s="28"/>
      <c r="AA13" s="28"/>
      <c r="AB13" s="28"/>
      <c r="AC13" s="120"/>
      <c r="AD13" s="24"/>
      <c r="AE13" s="42"/>
      <c r="AF13" s="28">
        <v>0</v>
      </c>
      <c r="AG13" s="28">
        <v>0</v>
      </c>
      <c r="AH13" s="28">
        <v>1</v>
      </c>
      <c r="AI13" s="28">
        <v>0</v>
      </c>
      <c r="AJ13" s="28">
        <v>1</v>
      </c>
      <c r="AK13" s="28">
        <v>0</v>
      </c>
      <c r="AL13" s="28"/>
      <c r="AM13" s="22"/>
      <c r="AN13" s="22" t="s">
        <v>49</v>
      </c>
      <c r="AO13" s="119"/>
      <c r="AP13" s="19" t="s">
        <v>30</v>
      </c>
      <c r="AQ13" s="42" t="s">
        <v>42</v>
      </c>
      <c r="AR13" s="19">
        <v>240</v>
      </c>
      <c r="AS13" s="120"/>
      <c r="AT13" s="47"/>
      <c r="AU13" s="28"/>
      <c r="AV13" s="47"/>
      <c r="AW13" s="127"/>
      <c r="AX13" s="48">
        <v>1</v>
      </c>
      <c r="AY13" s="42">
        <v>74.599999999999994</v>
      </c>
      <c r="AZ13" s="28">
        <v>75.900000000000006</v>
      </c>
      <c r="BA13" s="28">
        <v>1017.6</v>
      </c>
      <c r="BB13" s="28">
        <v>1018.4</v>
      </c>
      <c r="BC13" s="28" t="s">
        <v>49</v>
      </c>
      <c r="BD13" s="28">
        <v>1</v>
      </c>
      <c r="BE13" s="132">
        <v>3.5</v>
      </c>
      <c r="BF13" s="28">
        <v>1</v>
      </c>
      <c r="BG13" s="28" t="s">
        <v>16</v>
      </c>
      <c r="BH13" s="28">
        <v>8</v>
      </c>
      <c r="BI13" s="29"/>
      <c r="BJ13" s="36"/>
      <c r="BK13" s="29">
        <f t="shared" si="2"/>
        <v>32</v>
      </c>
      <c r="BL13" s="145">
        <f t="shared" si="3"/>
        <v>0</v>
      </c>
      <c r="BM13" s="146">
        <f t="shared" si="4"/>
        <v>0</v>
      </c>
      <c r="BN13" s="145">
        <f t="shared" si="5"/>
        <v>0</v>
      </c>
      <c r="BO13" s="146">
        <f t="shared" si="6"/>
        <v>0</v>
      </c>
    </row>
    <row r="14" spans="1:67" s="19" customFormat="1" x14ac:dyDescent="0.25">
      <c r="A14" s="40">
        <v>42504</v>
      </c>
      <c r="B14" s="41" t="str">
        <f t="shared" si="0"/>
        <v>16135</v>
      </c>
      <c r="C14" s="19" t="s">
        <v>26</v>
      </c>
      <c r="D14" s="46" t="s">
        <v>71</v>
      </c>
      <c r="E14" s="28">
        <v>2</v>
      </c>
      <c r="F14" s="28">
        <v>3</v>
      </c>
      <c r="G14" s="28" t="s">
        <v>24</v>
      </c>
      <c r="H14" s="42">
        <v>711</v>
      </c>
      <c r="I14" s="42">
        <f t="shared" si="1"/>
        <v>111</v>
      </c>
      <c r="J14" s="23" t="s">
        <v>16</v>
      </c>
      <c r="K14" s="20"/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/>
      <c r="S14" s="28"/>
      <c r="T14" s="28"/>
      <c r="U14" s="43"/>
      <c r="V14" s="28"/>
      <c r="W14" s="28"/>
      <c r="X14" s="28"/>
      <c r="Y14" s="43"/>
      <c r="Z14" s="28"/>
      <c r="AA14" s="28"/>
      <c r="AB14" s="28"/>
      <c r="AC14" s="120"/>
      <c r="AD14" s="24"/>
      <c r="AE14" s="42"/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/>
      <c r="AM14" s="22"/>
      <c r="AN14" s="22"/>
      <c r="AO14" s="119"/>
      <c r="AQ14" s="42"/>
      <c r="AS14" s="120"/>
      <c r="AT14" s="47"/>
      <c r="AU14" s="28"/>
      <c r="AV14" s="47"/>
      <c r="AW14" s="127"/>
      <c r="AX14" s="48"/>
      <c r="AY14" s="42">
        <v>74.599999999999994</v>
      </c>
      <c r="AZ14" s="28">
        <v>75.900000000000006</v>
      </c>
      <c r="BA14" s="28">
        <v>1017.6</v>
      </c>
      <c r="BB14" s="28">
        <v>1018.4</v>
      </c>
      <c r="BC14" s="28" t="s">
        <v>49</v>
      </c>
      <c r="BD14" s="28">
        <v>1</v>
      </c>
      <c r="BE14" s="132">
        <v>1.8</v>
      </c>
      <c r="BF14" s="28">
        <v>1</v>
      </c>
      <c r="BG14" s="28" t="s">
        <v>16</v>
      </c>
      <c r="BH14" s="28">
        <v>8</v>
      </c>
      <c r="BI14" s="29"/>
      <c r="BJ14" s="36"/>
      <c r="BK14" s="29">
        <f t="shared" si="2"/>
        <v>32</v>
      </c>
      <c r="BL14" s="145">
        <f t="shared" si="3"/>
        <v>0</v>
      </c>
      <c r="BM14" s="146">
        <f t="shared" si="4"/>
        <v>0</v>
      </c>
      <c r="BN14" s="145">
        <f t="shared" si="5"/>
        <v>0</v>
      </c>
      <c r="BO14" s="146">
        <f t="shared" si="6"/>
        <v>0</v>
      </c>
    </row>
    <row r="15" spans="1:67" s="19" customFormat="1" x14ac:dyDescent="0.25">
      <c r="A15" s="40">
        <v>42504</v>
      </c>
      <c r="B15" s="41" t="str">
        <f t="shared" si="0"/>
        <v>16135</v>
      </c>
      <c r="C15" s="19" t="s">
        <v>26</v>
      </c>
      <c r="D15" s="46" t="s">
        <v>71</v>
      </c>
      <c r="E15" s="28">
        <v>2</v>
      </c>
      <c r="F15" s="28">
        <v>4</v>
      </c>
      <c r="G15" s="28" t="s">
        <v>24</v>
      </c>
      <c r="H15" s="42">
        <v>701</v>
      </c>
      <c r="I15" s="42">
        <f t="shared" si="1"/>
        <v>101</v>
      </c>
      <c r="J15" s="23" t="s">
        <v>16</v>
      </c>
      <c r="K15" s="20"/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/>
      <c r="S15" s="28"/>
      <c r="T15" s="28"/>
      <c r="U15" s="43"/>
      <c r="V15" s="28"/>
      <c r="W15" s="28"/>
      <c r="X15" s="28"/>
      <c r="Y15" s="43"/>
      <c r="Z15" s="28"/>
      <c r="AA15" s="28"/>
      <c r="AB15" s="28"/>
      <c r="AC15" s="120"/>
      <c r="AD15" s="24"/>
      <c r="AE15" s="42"/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1</v>
      </c>
      <c r="AL15" s="28"/>
      <c r="AM15" s="22"/>
      <c r="AN15" s="22" t="s">
        <v>49</v>
      </c>
      <c r="AO15" s="119"/>
      <c r="AP15" s="19" t="s">
        <v>30</v>
      </c>
      <c r="AQ15" s="42" t="s">
        <v>42</v>
      </c>
      <c r="AR15" s="19">
        <v>270</v>
      </c>
      <c r="AS15" s="120"/>
      <c r="AT15" s="47"/>
      <c r="AU15" s="28"/>
      <c r="AV15" s="47"/>
      <c r="AW15" s="127"/>
      <c r="AX15" s="48">
        <v>1</v>
      </c>
      <c r="AY15" s="42">
        <v>74.599999999999994</v>
      </c>
      <c r="AZ15" s="28">
        <v>75.900000000000006</v>
      </c>
      <c r="BA15" s="28">
        <v>1017.6</v>
      </c>
      <c r="BB15" s="28">
        <v>1018.4</v>
      </c>
      <c r="BC15" s="28" t="s">
        <v>49</v>
      </c>
      <c r="BD15" s="28">
        <v>2</v>
      </c>
      <c r="BE15" s="132">
        <v>1.8</v>
      </c>
      <c r="BF15" s="28">
        <v>1</v>
      </c>
      <c r="BG15" s="28" t="s">
        <v>16</v>
      </c>
      <c r="BH15" s="28">
        <v>8</v>
      </c>
      <c r="BI15" s="29"/>
      <c r="BJ15" s="36"/>
      <c r="BK15" s="29">
        <f t="shared" si="2"/>
        <v>32</v>
      </c>
      <c r="BL15" s="145">
        <f t="shared" si="3"/>
        <v>0</v>
      </c>
      <c r="BM15" s="146">
        <f t="shared" si="4"/>
        <v>0</v>
      </c>
      <c r="BN15" s="145">
        <f t="shared" si="5"/>
        <v>0</v>
      </c>
      <c r="BO15" s="146">
        <f t="shared" si="6"/>
        <v>0</v>
      </c>
    </row>
    <row r="16" spans="1:67" s="19" customFormat="1" x14ac:dyDescent="0.25">
      <c r="A16" s="40">
        <v>42504</v>
      </c>
      <c r="B16" s="41" t="str">
        <f t="shared" si="0"/>
        <v>16135</v>
      </c>
      <c r="C16" s="19" t="s">
        <v>26</v>
      </c>
      <c r="D16" s="46" t="s">
        <v>71</v>
      </c>
      <c r="E16" s="28">
        <v>2</v>
      </c>
      <c r="F16" s="28">
        <v>5</v>
      </c>
      <c r="G16" s="28" t="s">
        <v>24</v>
      </c>
      <c r="H16" s="42">
        <v>652</v>
      </c>
      <c r="I16" s="42">
        <f t="shared" si="1"/>
        <v>52</v>
      </c>
      <c r="J16" s="23" t="s">
        <v>16</v>
      </c>
      <c r="K16" s="20"/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/>
      <c r="S16" s="28"/>
      <c r="T16" s="28"/>
      <c r="U16" s="43"/>
      <c r="V16" s="28"/>
      <c r="W16" s="28"/>
      <c r="X16" s="28"/>
      <c r="Y16" s="43"/>
      <c r="Z16" s="28"/>
      <c r="AA16" s="28"/>
      <c r="AB16" s="28"/>
      <c r="AC16" s="120"/>
      <c r="AD16" s="24"/>
      <c r="AE16" s="42"/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/>
      <c r="AM16" s="22"/>
      <c r="AN16" s="22"/>
      <c r="AO16" s="119"/>
      <c r="AQ16" s="42"/>
      <c r="AS16" s="120"/>
      <c r="AT16" s="47"/>
      <c r="AU16" s="28"/>
      <c r="AV16" s="47"/>
      <c r="AW16" s="127"/>
      <c r="AX16" s="48"/>
      <c r="AY16" s="42">
        <v>74.599999999999994</v>
      </c>
      <c r="AZ16" s="28">
        <v>75.900000000000006</v>
      </c>
      <c r="BA16" s="28">
        <v>1017.6</v>
      </c>
      <c r="BB16" s="28">
        <v>1018.4</v>
      </c>
      <c r="BC16" s="28" t="s">
        <v>49</v>
      </c>
      <c r="BD16" s="28">
        <v>1</v>
      </c>
      <c r="BE16" s="132">
        <v>0</v>
      </c>
      <c r="BF16" s="28">
        <v>1</v>
      </c>
      <c r="BG16" s="28" t="s">
        <v>16</v>
      </c>
      <c r="BH16" s="28">
        <v>8</v>
      </c>
      <c r="BI16" s="29"/>
      <c r="BJ16" s="36"/>
      <c r="BK16" s="29">
        <f t="shared" si="2"/>
        <v>32</v>
      </c>
      <c r="BL16" s="145">
        <f t="shared" si="3"/>
        <v>0</v>
      </c>
      <c r="BM16" s="146">
        <f t="shared" si="4"/>
        <v>0</v>
      </c>
      <c r="BN16" s="145">
        <f t="shared" si="5"/>
        <v>0</v>
      </c>
      <c r="BO16" s="146">
        <f t="shared" si="6"/>
        <v>0</v>
      </c>
    </row>
    <row r="17" spans="1:67" s="19" customFormat="1" x14ac:dyDescent="0.25">
      <c r="A17" s="40">
        <v>42504</v>
      </c>
      <c r="B17" s="41" t="str">
        <f t="shared" si="0"/>
        <v>16135</v>
      </c>
      <c r="C17" s="19" t="s">
        <v>26</v>
      </c>
      <c r="D17" s="46" t="s">
        <v>71</v>
      </c>
      <c r="E17" s="28">
        <v>2</v>
      </c>
      <c r="F17" s="28">
        <v>6</v>
      </c>
      <c r="G17" s="28" t="s">
        <v>24</v>
      </c>
      <c r="H17" s="42">
        <v>642</v>
      </c>
      <c r="I17" s="42">
        <f t="shared" si="1"/>
        <v>42</v>
      </c>
      <c r="J17" s="23" t="s">
        <v>16</v>
      </c>
      <c r="K17" s="20"/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/>
      <c r="S17" s="28"/>
      <c r="T17" s="28"/>
      <c r="U17" s="43"/>
      <c r="V17" s="28"/>
      <c r="W17" s="28"/>
      <c r="X17" s="28"/>
      <c r="Y17" s="43"/>
      <c r="Z17" s="28"/>
      <c r="AA17" s="28"/>
      <c r="AB17" s="28"/>
      <c r="AC17" s="120"/>
      <c r="AD17" s="24"/>
      <c r="AE17" s="42"/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/>
      <c r="AM17" s="22"/>
      <c r="AN17" s="22"/>
      <c r="AO17" s="119"/>
      <c r="AQ17" s="42"/>
      <c r="AS17" s="120"/>
      <c r="AT17" s="47"/>
      <c r="AU17" s="28"/>
      <c r="AV17" s="47"/>
      <c r="AW17" s="127"/>
      <c r="AX17" s="48"/>
      <c r="AY17" s="42">
        <v>74.599999999999994</v>
      </c>
      <c r="AZ17" s="28">
        <v>75.900000000000006</v>
      </c>
      <c r="BA17" s="28">
        <v>1017.6</v>
      </c>
      <c r="BB17" s="28">
        <v>1018.4</v>
      </c>
      <c r="BC17" s="28" t="s">
        <v>49</v>
      </c>
      <c r="BD17" s="28">
        <v>1</v>
      </c>
      <c r="BE17" s="132">
        <v>1.1000000000000001</v>
      </c>
      <c r="BF17" s="28">
        <v>1</v>
      </c>
      <c r="BG17" s="28" t="s">
        <v>16</v>
      </c>
      <c r="BH17" s="28">
        <v>8</v>
      </c>
      <c r="BI17" s="29"/>
      <c r="BJ17" s="36"/>
      <c r="BK17" s="29">
        <f t="shared" si="2"/>
        <v>32</v>
      </c>
      <c r="BL17" s="145">
        <f t="shared" si="3"/>
        <v>0</v>
      </c>
      <c r="BM17" s="146">
        <f t="shared" si="4"/>
        <v>0</v>
      </c>
      <c r="BN17" s="145">
        <f t="shared" si="5"/>
        <v>0</v>
      </c>
      <c r="BO17" s="146">
        <f t="shared" si="6"/>
        <v>0</v>
      </c>
    </row>
    <row r="18" spans="1:67" s="19" customFormat="1" x14ac:dyDescent="0.25">
      <c r="A18" s="40">
        <v>42504</v>
      </c>
      <c r="B18" s="41" t="str">
        <f t="shared" si="0"/>
        <v>16135</v>
      </c>
      <c r="C18" s="19" t="s">
        <v>26</v>
      </c>
      <c r="D18" s="46" t="s">
        <v>71</v>
      </c>
      <c r="E18" s="28">
        <v>2</v>
      </c>
      <c r="F18" s="28">
        <v>7</v>
      </c>
      <c r="G18" s="28" t="s">
        <v>24</v>
      </c>
      <c r="H18" s="42">
        <v>633</v>
      </c>
      <c r="I18" s="42">
        <f t="shared" si="1"/>
        <v>33</v>
      </c>
      <c r="J18" s="23" t="s">
        <v>16</v>
      </c>
      <c r="K18" s="20"/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/>
      <c r="S18" s="28"/>
      <c r="T18" s="28"/>
      <c r="U18" s="43"/>
      <c r="V18" s="28"/>
      <c r="W18" s="28"/>
      <c r="X18" s="28"/>
      <c r="Y18" s="43"/>
      <c r="Z18" s="28"/>
      <c r="AA18" s="28"/>
      <c r="AB18" s="28"/>
      <c r="AC18" s="120"/>
      <c r="AD18" s="24"/>
      <c r="AE18" s="42"/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/>
      <c r="AM18" s="22"/>
      <c r="AN18" s="22"/>
      <c r="AO18" s="119"/>
      <c r="AQ18" s="42"/>
      <c r="AS18" s="120"/>
      <c r="AT18" s="47"/>
      <c r="AU18" s="28"/>
      <c r="AV18" s="47"/>
      <c r="AW18" s="127"/>
      <c r="AX18" s="48"/>
      <c r="AY18" s="42">
        <v>74.599999999999994</v>
      </c>
      <c r="AZ18" s="28">
        <v>75.900000000000006</v>
      </c>
      <c r="BA18" s="28">
        <v>1017.6</v>
      </c>
      <c r="BB18" s="28">
        <v>1018.4</v>
      </c>
      <c r="BC18" s="28" t="s">
        <v>49</v>
      </c>
      <c r="BD18" s="28">
        <v>1</v>
      </c>
      <c r="BE18" s="132">
        <v>1.6</v>
      </c>
      <c r="BF18" s="28">
        <v>1</v>
      </c>
      <c r="BG18" s="28" t="s">
        <v>16</v>
      </c>
      <c r="BH18" s="28">
        <v>8</v>
      </c>
      <c r="BI18" s="29"/>
      <c r="BJ18" s="36"/>
      <c r="BK18" s="29">
        <f t="shared" si="2"/>
        <v>32</v>
      </c>
      <c r="BL18" s="145">
        <f t="shared" si="3"/>
        <v>0</v>
      </c>
      <c r="BM18" s="146">
        <f t="shared" si="4"/>
        <v>0</v>
      </c>
      <c r="BN18" s="145">
        <f t="shared" si="5"/>
        <v>0</v>
      </c>
      <c r="BO18" s="146">
        <f t="shared" si="6"/>
        <v>0</v>
      </c>
    </row>
    <row r="19" spans="1:67" s="19" customFormat="1" x14ac:dyDescent="0.25">
      <c r="A19" s="40">
        <v>42504</v>
      </c>
      <c r="B19" s="41" t="str">
        <f t="shared" si="0"/>
        <v>16135</v>
      </c>
      <c r="C19" s="19" t="s">
        <v>26</v>
      </c>
      <c r="D19" s="46" t="s">
        <v>71</v>
      </c>
      <c r="E19" s="28">
        <v>2</v>
      </c>
      <c r="F19" s="28">
        <v>8</v>
      </c>
      <c r="G19" s="28" t="s">
        <v>24</v>
      </c>
      <c r="H19" s="42">
        <v>624</v>
      </c>
      <c r="I19" s="42">
        <f t="shared" si="1"/>
        <v>24</v>
      </c>
      <c r="J19" s="23" t="s">
        <v>16</v>
      </c>
      <c r="K19" s="20"/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/>
      <c r="S19" s="28"/>
      <c r="T19" s="28"/>
      <c r="U19" s="43"/>
      <c r="V19" s="28"/>
      <c r="W19" s="28"/>
      <c r="X19" s="28"/>
      <c r="Y19" s="43"/>
      <c r="Z19" s="28"/>
      <c r="AA19" s="28"/>
      <c r="AB19" s="28"/>
      <c r="AC19" s="120"/>
      <c r="AD19" s="24"/>
      <c r="AE19" s="42"/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/>
      <c r="AM19" s="22"/>
      <c r="AN19" s="22"/>
      <c r="AO19" s="119"/>
      <c r="AQ19" s="42"/>
      <c r="AS19" s="120"/>
      <c r="AT19" s="47"/>
      <c r="AU19" s="28"/>
      <c r="AV19" s="47"/>
      <c r="AW19" s="127"/>
      <c r="AX19" s="48"/>
      <c r="AY19" s="42">
        <v>74.599999999999994</v>
      </c>
      <c r="AZ19" s="28">
        <v>75.900000000000006</v>
      </c>
      <c r="BA19" s="28">
        <v>1017.6</v>
      </c>
      <c r="BB19" s="28">
        <v>1018.4</v>
      </c>
      <c r="BC19" s="28" t="s">
        <v>49</v>
      </c>
      <c r="BD19" s="28">
        <v>1</v>
      </c>
      <c r="BE19" s="132">
        <v>1.4</v>
      </c>
      <c r="BF19" s="28">
        <v>1</v>
      </c>
      <c r="BG19" s="28" t="s">
        <v>16</v>
      </c>
      <c r="BH19" s="28">
        <v>8</v>
      </c>
      <c r="BI19" s="29"/>
      <c r="BJ19" s="36"/>
      <c r="BK19" s="29">
        <f t="shared" si="2"/>
        <v>32</v>
      </c>
      <c r="BL19" s="145">
        <f t="shared" si="3"/>
        <v>0</v>
      </c>
      <c r="BM19" s="146">
        <f t="shared" si="4"/>
        <v>0</v>
      </c>
      <c r="BN19" s="145">
        <f t="shared" si="5"/>
        <v>0</v>
      </c>
      <c r="BO19" s="146">
        <f t="shared" si="6"/>
        <v>0</v>
      </c>
    </row>
    <row r="20" spans="1:67" s="69" customFormat="1" x14ac:dyDescent="0.25">
      <c r="A20" s="67">
        <v>42504</v>
      </c>
      <c r="B20" s="68" t="str">
        <f t="shared" si="0"/>
        <v>16135</v>
      </c>
      <c r="C20" s="69" t="s">
        <v>26</v>
      </c>
      <c r="D20" s="69" t="s">
        <v>71</v>
      </c>
      <c r="E20" s="71">
        <v>2</v>
      </c>
      <c r="F20" s="71">
        <v>9</v>
      </c>
      <c r="G20" s="28" t="s">
        <v>24</v>
      </c>
      <c r="H20" s="21">
        <v>616</v>
      </c>
      <c r="I20" s="21">
        <f t="shared" si="1"/>
        <v>16</v>
      </c>
      <c r="J20" s="23" t="s">
        <v>16</v>
      </c>
      <c r="K20" s="21"/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71"/>
      <c r="S20" s="71"/>
      <c r="T20" s="71"/>
      <c r="U20" s="73"/>
      <c r="V20" s="71"/>
      <c r="W20" s="71"/>
      <c r="X20" s="71"/>
      <c r="Y20" s="73"/>
      <c r="Z20" s="71"/>
      <c r="AA20" s="71"/>
      <c r="AB20" s="71"/>
      <c r="AC20" s="123"/>
      <c r="AD20" s="72"/>
      <c r="AE20" s="21"/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71"/>
      <c r="AM20" s="71"/>
      <c r="AN20" s="71"/>
      <c r="AO20" s="73"/>
      <c r="AQ20" s="21"/>
      <c r="AS20" s="123"/>
      <c r="AT20" s="77"/>
      <c r="AU20" s="71"/>
      <c r="AV20" s="77"/>
      <c r="AW20" s="128"/>
      <c r="AX20" s="78"/>
      <c r="AY20" s="42">
        <v>74.599999999999994</v>
      </c>
      <c r="AZ20" s="28">
        <v>75.900000000000006</v>
      </c>
      <c r="BA20" s="28">
        <v>1017.6</v>
      </c>
      <c r="BB20" s="28">
        <v>1018.4</v>
      </c>
      <c r="BC20" s="28" t="s">
        <v>49</v>
      </c>
      <c r="BD20" s="28">
        <v>1</v>
      </c>
      <c r="BE20" s="131">
        <v>1.1000000000000001</v>
      </c>
      <c r="BF20" s="28">
        <v>1</v>
      </c>
      <c r="BG20" s="28" t="s">
        <v>16</v>
      </c>
      <c r="BH20" s="71">
        <v>8</v>
      </c>
      <c r="BI20" s="80"/>
      <c r="BJ20" s="79"/>
      <c r="BK20" s="80">
        <f t="shared" si="2"/>
        <v>32</v>
      </c>
      <c r="BL20" s="145">
        <f t="shared" si="3"/>
        <v>0</v>
      </c>
      <c r="BM20" s="146">
        <f t="shared" si="4"/>
        <v>0</v>
      </c>
      <c r="BN20" s="145">
        <f t="shared" si="5"/>
        <v>0</v>
      </c>
      <c r="BO20" s="146">
        <f t="shared" si="6"/>
        <v>0</v>
      </c>
    </row>
    <row r="21" spans="1:67" s="19" customFormat="1" x14ac:dyDescent="0.25">
      <c r="A21" s="40">
        <v>42504</v>
      </c>
      <c r="B21" s="41" t="str">
        <f t="shared" si="0"/>
        <v>16135</v>
      </c>
      <c r="C21" s="19" t="s">
        <v>26</v>
      </c>
      <c r="D21" s="46" t="s">
        <v>70</v>
      </c>
      <c r="E21" s="28">
        <v>3</v>
      </c>
      <c r="F21" s="28">
        <v>1</v>
      </c>
      <c r="G21" s="28" t="s">
        <v>32</v>
      </c>
      <c r="H21" s="42">
        <v>756</v>
      </c>
      <c r="I21" s="42">
        <f t="shared" si="1"/>
        <v>156</v>
      </c>
      <c r="J21" s="23" t="s">
        <v>16</v>
      </c>
      <c r="K21" s="20"/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/>
      <c r="S21" s="28"/>
      <c r="T21" s="28"/>
      <c r="U21" s="43"/>
      <c r="V21" s="28"/>
      <c r="W21" s="28"/>
      <c r="X21" s="28"/>
      <c r="Y21" s="43"/>
      <c r="Z21" s="28"/>
      <c r="AA21" s="28"/>
      <c r="AB21" s="28"/>
      <c r="AC21" s="120"/>
      <c r="AD21" s="24"/>
      <c r="AE21" s="42"/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/>
      <c r="AM21" s="46"/>
      <c r="AN21" s="46"/>
      <c r="AO21" s="125"/>
      <c r="AQ21" s="42"/>
      <c r="AS21" s="120"/>
      <c r="AT21" s="47"/>
      <c r="AU21" s="28"/>
      <c r="AV21" s="47"/>
      <c r="AW21" s="127"/>
      <c r="AX21" s="48"/>
      <c r="AY21" s="42">
        <v>77.599999999999994</v>
      </c>
      <c r="AZ21" s="28">
        <v>78.599999999999994</v>
      </c>
      <c r="BA21" s="28">
        <v>1017.8</v>
      </c>
      <c r="BB21" s="28">
        <v>1018.4</v>
      </c>
      <c r="BC21" s="28" t="s">
        <v>49</v>
      </c>
      <c r="BD21" s="28">
        <v>1</v>
      </c>
      <c r="BE21" s="28">
        <v>2</v>
      </c>
      <c r="BF21" s="28">
        <v>1</v>
      </c>
      <c r="BG21" s="28" t="s">
        <v>16</v>
      </c>
      <c r="BH21" s="28">
        <v>8</v>
      </c>
      <c r="BI21" s="28"/>
      <c r="BJ21" s="36"/>
      <c r="BK21" s="29">
        <f t="shared" si="2"/>
        <v>32</v>
      </c>
      <c r="BL21" s="145">
        <f t="shared" si="3"/>
        <v>0</v>
      </c>
      <c r="BM21" s="146">
        <f t="shared" si="4"/>
        <v>0</v>
      </c>
      <c r="BN21" s="145">
        <f t="shared" si="5"/>
        <v>0</v>
      </c>
      <c r="BO21" s="146">
        <f t="shared" si="6"/>
        <v>0</v>
      </c>
    </row>
    <row r="22" spans="1:67" s="19" customFormat="1" x14ac:dyDescent="0.25">
      <c r="A22" s="40">
        <v>42504</v>
      </c>
      <c r="B22" s="41" t="str">
        <f t="shared" si="0"/>
        <v>16135</v>
      </c>
      <c r="C22" s="19" t="s">
        <v>26</v>
      </c>
      <c r="D22" s="46" t="s">
        <v>70</v>
      </c>
      <c r="E22" s="28">
        <v>3</v>
      </c>
      <c r="F22" s="28">
        <v>2</v>
      </c>
      <c r="G22" s="28" t="s">
        <v>32</v>
      </c>
      <c r="H22" s="42">
        <v>745</v>
      </c>
      <c r="I22" s="42">
        <f t="shared" si="1"/>
        <v>145</v>
      </c>
      <c r="J22" s="23" t="s">
        <v>16</v>
      </c>
      <c r="K22" s="20"/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/>
      <c r="S22" s="28"/>
      <c r="T22" s="28"/>
      <c r="U22" s="43"/>
      <c r="V22" s="28"/>
      <c r="W22" s="28"/>
      <c r="X22" s="28"/>
      <c r="Y22" s="43"/>
      <c r="Z22" s="28"/>
      <c r="AA22" s="28"/>
      <c r="AB22" s="28"/>
      <c r="AC22" s="120"/>
      <c r="AD22" s="24"/>
      <c r="AE22" s="42"/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/>
      <c r="AM22" s="46"/>
      <c r="AN22" s="46"/>
      <c r="AO22" s="125"/>
      <c r="AQ22" s="42"/>
      <c r="AS22" s="120"/>
      <c r="AT22" s="47"/>
      <c r="AU22" s="28"/>
      <c r="AV22" s="47"/>
      <c r="AW22" s="127"/>
      <c r="AX22" s="48"/>
      <c r="AY22" s="42">
        <v>77.599999999999994</v>
      </c>
      <c r="AZ22" s="28">
        <v>78.599999999999994</v>
      </c>
      <c r="BA22" s="28">
        <v>1017.8</v>
      </c>
      <c r="BB22" s="28">
        <v>1018.4</v>
      </c>
      <c r="BC22" s="28" t="s">
        <v>49</v>
      </c>
      <c r="BD22" s="28">
        <v>1</v>
      </c>
      <c r="BE22" s="28">
        <v>1.2</v>
      </c>
      <c r="BF22" s="28">
        <v>1</v>
      </c>
      <c r="BG22" s="28" t="s">
        <v>16</v>
      </c>
      <c r="BH22" s="28">
        <v>8</v>
      </c>
      <c r="BI22" s="28"/>
      <c r="BJ22" s="36"/>
      <c r="BK22" s="29">
        <f t="shared" si="2"/>
        <v>32</v>
      </c>
      <c r="BL22" s="145">
        <f t="shared" si="3"/>
        <v>0</v>
      </c>
      <c r="BM22" s="146">
        <f t="shared" si="4"/>
        <v>0</v>
      </c>
      <c r="BN22" s="145">
        <f t="shared" si="5"/>
        <v>0</v>
      </c>
      <c r="BO22" s="146">
        <f t="shared" si="6"/>
        <v>0</v>
      </c>
    </row>
    <row r="23" spans="1:67" s="19" customFormat="1" x14ac:dyDescent="0.25">
      <c r="A23" s="40">
        <v>42504</v>
      </c>
      <c r="B23" s="41" t="str">
        <f t="shared" si="0"/>
        <v>16135</v>
      </c>
      <c r="C23" s="19" t="s">
        <v>26</v>
      </c>
      <c r="D23" s="46" t="s">
        <v>70</v>
      </c>
      <c r="E23" s="28">
        <v>3</v>
      </c>
      <c r="F23" s="28">
        <v>3</v>
      </c>
      <c r="G23" s="28" t="s">
        <v>32</v>
      </c>
      <c r="H23" s="42">
        <v>732</v>
      </c>
      <c r="I23" s="42">
        <f t="shared" si="1"/>
        <v>132</v>
      </c>
      <c r="J23" s="23" t="s">
        <v>16</v>
      </c>
      <c r="K23" s="20"/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/>
      <c r="S23" s="28"/>
      <c r="T23" s="28"/>
      <c r="U23" s="43"/>
      <c r="V23" s="28"/>
      <c r="W23" s="28"/>
      <c r="X23" s="28"/>
      <c r="Y23" s="43"/>
      <c r="Z23" s="28"/>
      <c r="AA23" s="28"/>
      <c r="AB23" s="28"/>
      <c r="AC23" s="120"/>
      <c r="AD23" s="24"/>
      <c r="AE23" s="42"/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/>
      <c r="AM23" s="46"/>
      <c r="AN23" s="46"/>
      <c r="AO23" s="125"/>
      <c r="AQ23" s="42"/>
      <c r="AS23" s="120"/>
      <c r="AT23" s="47"/>
      <c r="AU23" s="28"/>
      <c r="AV23" s="47"/>
      <c r="AW23" s="127"/>
      <c r="AX23" s="48"/>
      <c r="AY23" s="42">
        <v>77.599999999999994</v>
      </c>
      <c r="AZ23" s="28">
        <v>78.599999999999994</v>
      </c>
      <c r="BA23" s="28">
        <v>1017.8</v>
      </c>
      <c r="BB23" s="28">
        <v>1018.4</v>
      </c>
      <c r="BC23" s="28" t="s">
        <v>49</v>
      </c>
      <c r="BD23" s="28">
        <v>1</v>
      </c>
      <c r="BE23" s="28">
        <v>1.6</v>
      </c>
      <c r="BF23" s="28">
        <v>1</v>
      </c>
      <c r="BG23" s="28" t="s">
        <v>16</v>
      </c>
      <c r="BH23" s="28">
        <v>8</v>
      </c>
      <c r="BI23" s="28"/>
      <c r="BJ23" s="36"/>
      <c r="BK23" s="29">
        <f t="shared" si="2"/>
        <v>32</v>
      </c>
      <c r="BL23" s="145">
        <f t="shared" si="3"/>
        <v>0</v>
      </c>
      <c r="BM23" s="146">
        <f t="shared" si="4"/>
        <v>0</v>
      </c>
      <c r="BN23" s="145">
        <f t="shared" si="5"/>
        <v>0</v>
      </c>
      <c r="BO23" s="146">
        <f t="shared" si="6"/>
        <v>0</v>
      </c>
    </row>
    <row r="24" spans="1:67" s="19" customFormat="1" x14ac:dyDescent="0.25">
      <c r="A24" s="40">
        <v>42504</v>
      </c>
      <c r="B24" s="41" t="str">
        <f t="shared" si="0"/>
        <v>16135</v>
      </c>
      <c r="C24" s="19" t="s">
        <v>26</v>
      </c>
      <c r="D24" s="46" t="s">
        <v>70</v>
      </c>
      <c r="E24" s="28">
        <v>3</v>
      </c>
      <c r="F24" s="28">
        <v>4</v>
      </c>
      <c r="G24" s="28" t="s">
        <v>32</v>
      </c>
      <c r="H24" s="42">
        <v>720</v>
      </c>
      <c r="I24" s="42">
        <f t="shared" si="1"/>
        <v>120</v>
      </c>
      <c r="J24" s="23" t="s">
        <v>16</v>
      </c>
      <c r="K24" s="20"/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/>
      <c r="S24" s="28"/>
      <c r="T24" s="28"/>
      <c r="U24" s="43"/>
      <c r="V24" s="28"/>
      <c r="W24" s="28"/>
      <c r="X24" s="28"/>
      <c r="Y24" s="43"/>
      <c r="Z24" s="28"/>
      <c r="AA24" s="28"/>
      <c r="AB24" s="28"/>
      <c r="AC24" s="120"/>
      <c r="AD24" s="24"/>
      <c r="AE24" s="42"/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/>
      <c r="AM24" s="46"/>
      <c r="AN24" s="46"/>
      <c r="AO24" s="125"/>
      <c r="AQ24" s="42"/>
      <c r="AS24" s="120"/>
      <c r="AT24" s="47"/>
      <c r="AU24" s="28"/>
      <c r="AV24" s="47"/>
      <c r="AW24" s="127"/>
      <c r="AX24" s="48"/>
      <c r="AY24" s="42">
        <v>77.599999999999994</v>
      </c>
      <c r="AZ24" s="28">
        <v>78.599999999999994</v>
      </c>
      <c r="BA24" s="28">
        <v>1017.8</v>
      </c>
      <c r="BB24" s="28">
        <v>1018.4</v>
      </c>
      <c r="BC24" s="28" t="s">
        <v>49</v>
      </c>
      <c r="BD24" s="28">
        <v>1</v>
      </c>
      <c r="BE24" s="28">
        <v>1.1000000000000001</v>
      </c>
      <c r="BF24" s="28">
        <v>1</v>
      </c>
      <c r="BG24" s="28" t="s">
        <v>16</v>
      </c>
      <c r="BH24" s="28">
        <v>8</v>
      </c>
      <c r="BI24" s="28"/>
      <c r="BJ24" s="36"/>
      <c r="BK24" s="29">
        <f t="shared" si="2"/>
        <v>32</v>
      </c>
      <c r="BL24" s="145">
        <f t="shared" si="3"/>
        <v>0</v>
      </c>
      <c r="BM24" s="146">
        <f t="shared" si="4"/>
        <v>0</v>
      </c>
      <c r="BN24" s="145">
        <f t="shared" si="5"/>
        <v>0</v>
      </c>
      <c r="BO24" s="146">
        <f t="shared" si="6"/>
        <v>0</v>
      </c>
    </row>
    <row r="25" spans="1:67" s="19" customFormat="1" x14ac:dyDescent="0.25">
      <c r="A25" s="40">
        <v>42504</v>
      </c>
      <c r="B25" s="41" t="str">
        <f t="shared" si="0"/>
        <v>16135</v>
      </c>
      <c r="C25" s="19" t="s">
        <v>26</v>
      </c>
      <c r="D25" s="46" t="s">
        <v>70</v>
      </c>
      <c r="E25" s="28">
        <v>3</v>
      </c>
      <c r="F25" s="28">
        <v>5</v>
      </c>
      <c r="G25" s="28" t="s">
        <v>32</v>
      </c>
      <c r="H25" s="42">
        <v>708</v>
      </c>
      <c r="I25" s="42">
        <f t="shared" si="1"/>
        <v>108</v>
      </c>
      <c r="J25" s="23" t="s">
        <v>16</v>
      </c>
      <c r="K25" s="20"/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/>
      <c r="S25" s="28"/>
      <c r="T25" s="28"/>
      <c r="U25" s="43"/>
      <c r="V25" s="28"/>
      <c r="W25" s="28"/>
      <c r="X25" s="28"/>
      <c r="Y25" s="43"/>
      <c r="Z25" s="28"/>
      <c r="AA25" s="28"/>
      <c r="AB25" s="28"/>
      <c r="AC25" s="120"/>
      <c r="AD25" s="24"/>
      <c r="AE25" s="42"/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/>
      <c r="AM25" s="46"/>
      <c r="AN25" s="46"/>
      <c r="AO25" s="125"/>
      <c r="AQ25" s="42"/>
      <c r="AS25" s="120"/>
      <c r="AT25" s="47"/>
      <c r="AU25" s="28"/>
      <c r="AV25" s="47"/>
      <c r="AW25" s="127"/>
      <c r="AX25" s="48"/>
      <c r="AY25" s="42">
        <v>77.599999999999994</v>
      </c>
      <c r="AZ25" s="28">
        <v>78.599999999999994</v>
      </c>
      <c r="BA25" s="28">
        <v>1017.8</v>
      </c>
      <c r="BB25" s="28">
        <v>1018.4</v>
      </c>
      <c r="BC25" s="28" t="s">
        <v>49</v>
      </c>
      <c r="BD25" s="28">
        <v>1</v>
      </c>
      <c r="BE25" s="28">
        <v>0</v>
      </c>
      <c r="BF25" s="28">
        <v>1</v>
      </c>
      <c r="BG25" s="28" t="s">
        <v>16</v>
      </c>
      <c r="BH25" s="28">
        <v>8</v>
      </c>
      <c r="BI25" s="28"/>
      <c r="BJ25" s="36"/>
      <c r="BK25" s="29">
        <f t="shared" si="2"/>
        <v>32</v>
      </c>
      <c r="BL25" s="145">
        <f t="shared" si="3"/>
        <v>0</v>
      </c>
      <c r="BM25" s="146">
        <f t="shared" si="4"/>
        <v>0</v>
      </c>
      <c r="BN25" s="145">
        <f t="shared" si="5"/>
        <v>0</v>
      </c>
      <c r="BO25" s="146">
        <f t="shared" si="6"/>
        <v>0</v>
      </c>
    </row>
    <row r="26" spans="1:67" s="19" customFormat="1" x14ac:dyDescent="0.25">
      <c r="A26" s="40">
        <v>42504</v>
      </c>
      <c r="B26" s="41" t="str">
        <f t="shared" si="0"/>
        <v>16135</v>
      </c>
      <c r="C26" s="19" t="s">
        <v>26</v>
      </c>
      <c r="D26" s="46" t="s">
        <v>70</v>
      </c>
      <c r="E26" s="28">
        <v>3</v>
      </c>
      <c r="F26" s="28">
        <v>6</v>
      </c>
      <c r="G26" s="28" t="s">
        <v>32</v>
      </c>
      <c r="H26" s="42">
        <v>658</v>
      </c>
      <c r="I26" s="42">
        <f t="shared" si="1"/>
        <v>58</v>
      </c>
      <c r="J26" s="23" t="s">
        <v>16</v>
      </c>
      <c r="K26" s="20"/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/>
      <c r="S26" s="28"/>
      <c r="T26" s="28"/>
      <c r="U26" s="43"/>
      <c r="V26" s="28"/>
      <c r="W26" s="28"/>
      <c r="X26" s="28"/>
      <c r="Y26" s="43"/>
      <c r="Z26" s="28"/>
      <c r="AA26" s="28"/>
      <c r="AB26" s="28"/>
      <c r="AC26" s="120"/>
      <c r="AD26" s="24"/>
      <c r="AE26" s="42"/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/>
      <c r="AM26" s="46"/>
      <c r="AN26" s="46"/>
      <c r="AO26" s="125"/>
      <c r="AQ26" s="42"/>
      <c r="AS26" s="120"/>
      <c r="AT26" s="47"/>
      <c r="AU26" s="28"/>
      <c r="AV26" s="47"/>
      <c r="AW26" s="127"/>
      <c r="AX26" s="48"/>
      <c r="AY26" s="42">
        <v>77.599999999999994</v>
      </c>
      <c r="AZ26" s="28">
        <v>78.599999999999994</v>
      </c>
      <c r="BA26" s="28">
        <v>1017.8</v>
      </c>
      <c r="BB26" s="28">
        <v>1018.4</v>
      </c>
      <c r="BC26" s="28" t="s">
        <v>49</v>
      </c>
      <c r="BD26" s="28">
        <v>1</v>
      </c>
      <c r="BE26" s="28">
        <v>0</v>
      </c>
      <c r="BF26" s="28">
        <v>1</v>
      </c>
      <c r="BG26" s="28" t="s">
        <v>16</v>
      </c>
      <c r="BH26" s="28">
        <v>8</v>
      </c>
      <c r="BI26" s="28"/>
      <c r="BJ26" s="36"/>
      <c r="BK26" s="29">
        <f t="shared" si="2"/>
        <v>32</v>
      </c>
      <c r="BL26" s="145">
        <f t="shared" si="3"/>
        <v>0</v>
      </c>
      <c r="BM26" s="146">
        <f t="shared" si="4"/>
        <v>0</v>
      </c>
      <c r="BN26" s="145">
        <f t="shared" si="5"/>
        <v>0</v>
      </c>
      <c r="BO26" s="146">
        <f t="shared" si="6"/>
        <v>0</v>
      </c>
    </row>
    <row r="27" spans="1:67" s="19" customFormat="1" x14ac:dyDescent="0.25">
      <c r="A27" s="40">
        <v>42504</v>
      </c>
      <c r="B27" s="41" t="str">
        <f t="shared" si="0"/>
        <v>16135</v>
      </c>
      <c r="C27" s="19" t="s">
        <v>26</v>
      </c>
      <c r="D27" s="46" t="s">
        <v>70</v>
      </c>
      <c r="E27" s="28">
        <v>3</v>
      </c>
      <c r="F27" s="28">
        <v>7</v>
      </c>
      <c r="G27" s="28" t="s">
        <v>32</v>
      </c>
      <c r="H27" s="42">
        <v>645</v>
      </c>
      <c r="I27" s="42">
        <f t="shared" si="1"/>
        <v>45</v>
      </c>
      <c r="J27" s="23" t="s">
        <v>16</v>
      </c>
      <c r="K27" s="20"/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/>
      <c r="S27" s="28"/>
      <c r="T27" s="28"/>
      <c r="U27" s="43"/>
      <c r="V27" s="28"/>
      <c r="W27" s="28"/>
      <c r="X27" s="28"/>
      <c r="Y27" s="43"/>
      <c r="Z27" s="28"/>
      <c r="AA27" s="28"/>
      <c r="AB27" s="28"/>
      <c r="AC27" s="120"/>
      <c r="AD27" s="24"/>
      <c r="AE27" s="42"/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/>
      <c r="AM27" s="46"/>
      <c r="AN27" s="46"/>
      <c r="AO27" s="125"/>
      <c r="AQ27" s="42"/>
      <c r="AS27" s="120"/>
      <c r="AT27" s="47"/>
      <c r="AU27" s="28"/>
      <c r="AV27" s="47"/>
      <c r="AW27" s="127"/>
      <c r="AX27" s="48"/>
      <c r="AY27" s="42">
        <v>77.599999999999994</v>
      </c>
      <c r="AZ27" s="28">
        <v>78.599999999999994</v>
      </c>
      <c r="BA27" s="28">
        <v>1017.8</v>
      </c>
      <c r="BB27" s="28">
        <v>1018.4</v>
      </c>
      <c r="BC27" s="28" t="s">
        <v>49</v>
      </c>
      <c r="BD27" s="28">
        <v>1</v>
      </c>
      <c r="BE27" s="28">
        <v>2.8</v>
      </c>
      <c r="BF27" s="28">
        <v>1</v>
      </c>
      <c r="BG27" s="28" t="s">
        <v>16</v>
      </c>
      <c r="BH27" s="28">
        <v>8</v>
      </c>
      <c r="BI27" s="28"/>
      <c r="BJ27" s="36"/>
      <c r="BK27" s="29">
        <f t="shared" si="2"/>
        <v>32</v>
      </c>
      <c r="BL27" s="145">
        <f t="shared" si="3"/>
        <v>0</v>
      </c>
      <c r="BM27" s="146">
        <f t="shared" si="4"/>
        <v>0</v>
      </c>
      <c r="BN27" s="145">
        <f t="shared" si="5"/>
        <v>0</v>
      </c>
      <c r="BO27" s="146">
        <f t="shared" si="6"/>
        <v>0</v>
      </c>
    </row>
    <row r="28" spans="1:67" s="19" customFormat="1" x14ac:dyDescent="0.25">
      <c r="A28" s="40">
        <v>42504</v>
      </c>
      <c r="B28" s="41" t="str">
        <f t="shared" si="0"/>
        <v>16135</v>
      </c>
      <c r="C28" s="19" t="s">
        <v>26</v>
      </c>
      <c r="D28" s="46" t="s">
        <v>70</v>
      </c>
      <c r="E28" s="28">
        <v>3</v>
      </c>
      <c r="F28" s="28">
        <v>8</v>
      </c>
      <c r="G28" s="28" t="s">
        <v>32</v>
      </c>
      <c r="H28" s="42">
        <v>634</v>
      </c>
      <c r="I28" s="42">
        <f t="shared" si="1"/>
        <v>34</v>
      </c>
      <c r="J28" s="23" t="s">
        <v>16</v>
      </c>
      <c r="K28" s="20"/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/>
      <c r="S28" s="28"/>
      <c r="T28" s="28"/>
      <c r="U28" s="43"/>
      <c r="V28" s="28"/>
      <c r="W28" s="28"/>
      <c r="X28" s="28"/>
      <c r="Y28" s="43"/>
      <c r="Z28" s="28"/>
      <c r="AA28" s="28"/>
      <c r="AB28" s="28"/>
      <c r="AC28" s="120"/>
      <c r="AD28" s="24"/>
      <c r="AE28" s="42"/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/>
      <c r="AM28" s="46"/>
      <c r="AN28" s="46"/>
      <c r="AO28" s="125"/>
      <c r="AQ28" s="42"/>
      <c r="AS28" s="120"/>
      <c r="AT28" s="47"/>
      <c r="AU28" s="28"/>
      <c r="AV28" s="47"/>
      <c r="AW28" s="127"/>
      <c r="AX28" s="48"/>
      <c r="AY28" s="42">
        <v>77.599999999999994</v>
      </c>
      <c r="AZ28" s="28">
        <v>78.599999999999994</v>
      </c>
      <c r="BA28" s="28">
        <v>1017.8</v>
      </c>
      <c r="BB28" s="28">
        <v>1018.4</v>
      </c>
      <c r="BC28" s="28" t="s">
        <v>49</v>
      </c>
      <c r="BD28" s="28">
        <v>1</v>
      </c>
      <c r="BE28" s="28">
        <v>1.1000000000000001</v>
      </c>
      <c r="BF28" s="28">
        <v>1</v>
      </c>
      <c r="BG28" s="28" t="s">
        <v>16</v>
      </c>
      <c r="BH28" s="28">
        <v>8</v>
      </c>
      <c r="BI28" s="28"/>
      <c r="BJ28" s="36"/>
      <c r="BK28" s="29">
        <f t="shared" si="2"/>
        <v>32</v>
      </c>
      <c r="BL28" s="145">
        <f t="shared" si="3"/>
        <v>0</v>
      </c>
      <c r="BM28" s="146">
        <f t="shared" si="4"/>
        <v>0</v>
      </c>
      <c r="BN28" s="145">
        <f t="shared" si="5"/>
        <v>0</v>
      </c>
      <c r="BO28" s="146">
        <f t="shared" si="6"/>
        <v>0</v>
      </c>
    </row>
    <row r="29" spans="1:67" s="19" customFormat="1" x14ac:dyDescent="0.25">
      <c r="A29" s="40">
        <v>42504</v>
      </c>
      <c r="B29" s="41" t="str">
        <f t="shared" si="0"/>
        <v>16135</v>
      </c>
      <c r="C29" s="19" t="s">
        <v>26</v>
      </c>
      <c r="D29" s="46" t="s">
        <v>70</v>
      </c>
      <c r="E29" s="28">
        <v>3</v>
      </c>
      <c r="F29" s="28">
        <v>9</v>
      </c>
      <c r="G29" s="28" t="s">
        <v>32</v>
      </c>
      <c r="H29" s="42">
        <v>622</v>
      </c>
      <c r="I29" s="42">
        <f t="shared" si="1"/>
        <v>22</v>
      </c>
      <c r="J29" s="23" t="s">
        <v>16</v>
      </c>
      <c r="K29" s="20"/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/>
      <c r="S29" s="28"/>
      <c r="T29" s="28"/>
      <c r="U29" s="43"/>
      <c r="V29" s="28"/>
      <c r="W29" s="28"/>
      <c r="X29" s="28"/>
      <c r="Y29" s="43"/>
      <c r="Z29" s="28"/>
      <c r="AA29" s="28"/>
      <c r="AB29" s="28"/>
      <c r="AC29" s="120"/>
      <c r="AD29" s="24"/>
      <c r="AE29" s="42"/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/>
      <c r="AM29" s="46"/>
      <c r="AN29" s="46"/>
      <c r="AO29" s="125"/>
      <c r="AQ29" s="42"/>
      <c r="AS29" s="120"/>
      <c r="AT29" s="47"/>
      <c r="AU29" s="28"/>
      <c r="AV29" s="47"/>
      <c r="AW29" s="127"/>
      <c r="AX29" s="48"/>
      <c r="AY29" s="42">
        <v>77.599999999999994</v>
      </c>
      <c r="AZ29" s="28">
        <v>78.599999999999994</v>
      </c>
      <c r="BA29" s="28">
        <v>1017.8</v>
      </c>
      <c r="BB29" s="28">
        <v>1018.4</v>
      </c>
      <c r="BC29" s="28" t="s">
        <v>49</v>
      </c>
      <c r="BD29" s="28">
        <v>1</v>
      </c>
      <c r="BE29" s="28">
        <v>1.2</v>
      </c>
      <c r="BF29" s="28">
        <v>1</v>
      </c>
      <c r="BG29" s="28" t="s">
        <v>16</v>
      </c>
      <c r="BH29" s="28">
        <v>8</v>
      </c>
      <c r="BI29" s="28"/>
      <c r="BJ29" s="36"/>
      <c r="BK29" s="29">
        <f t="shared" si="2"/>
        <v>32</v>
      </c>
      <c r="BL29" s="145">
        <f t="shared" si="3"/>
        <v>0</v>
      </c>
      <c r="BM29" s="146">
        <f t="shared" si="4"/>
        <v>0</v>
      </c>
      <c r="BN29" s="145">
        <f t="shared" si="5"/>
        <v>0</v>
      </c>
      <c r="BO29" s="146">
        <f t="shared" si="6"/>
        <v>0</v>
      </c>
    </row>
    <row r="30" spans="1:67" s="69" customFormat="1" x14ac:dyDescent="0.25">
      <c r="A30" s="67">
        <v>42504</v>
      </c>
      <c r="B30" s="68" t="str">
        <f t="shared" si="0"/>
        <v>16135</v>
      </c>
      <c r="C30" s="69" t="s">
        <v>26</v>
      </c>
      <c r="D30" s="69" t="s">
        <v>70</v>
      </c>
      <c r="E30" s="71">
        <v>3</v>
      </c>
      <c r="F30" s="71">
        <v>10</v>
      </c>
      <c r="G30" s="71" t="s">
        <v>32</v>
      </c>
      <c r="H30" s="21">
        <v>608</v>
      </c>
      <c r="I30" s="21">
        <f t="shared" si="1"/>
        <v>8</v>
      </c>
      <c r="J30" s="76" t="s">
        <v>16</v>
      </c>
      <c r="K30" s="21"/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/>
      <c r="S30" s="71"/>
      <c r="T30" s="71"/>
      <c r="U30" s="73"/>
      <c r="V30" s="71"/>
      <c r="W30" s="71"/>
      <c r="X30" s="71"/>
      <c r="Y30" s="73"/>
      <c r="Z30" s="71"/>
      <c r="AA30" s="71"/>
      <c r="AB30" s="71"/>
      <c r="AC30" s="123"/>
      <c r="AD30" s="72"/>
      <c r="AE30" s="21"/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/>
      <c r="AO30" s="123"/>
      <c r="AQ30" s="21"/>
      <c r="AS30" s="123"/>
      <c r="AT30" s="77"/>
      <c r="AU30" s="71"/>
      <c r="AV30" s="77"/>
      <c r="AW30" s="128"/>
      <c r="AX30" s="78"/>
      <c r="AY30" s="84">
        <v>77.599999999999994</v>
      </c>
      <c r="AZ30" s="71">
        <v>78.599999999999994</v>
      </c>
      <c r="BA30" s="71">
        <v>1017.8</v>
      </c>
      <c r="BB30" s="71">
        <v>1018.4</v>
      </c>
      <c r="BC30" s="71" t="s">
        <v>49</v>
      </c>
      <c r="BD30" s="71">
        <v>1</v>
      </c>
      <c r="BE30" s="71">
        <v>0</v>
      </c>
      <c r="BF30" s="71">
        <v>1</v>
      </c>
      <c r="BG30" s="71" t="s">
        <v>16</v>
      </c>
      <c r="BH30" s="71">
        <v>8</v>
      </c>
      <c r="BI30" s="71"/>
      <c r="BJ30" s="79"/>
      <c r="BK30" s="80">
        <f t="shared" si="2"/>
        <v>32</v>
      </c>
      <c r="BL30" s="145">
        <f t="shared" si="3"/>
        <v>0</v>
      </c>
      <c r="BM30" s="146">
        <f t="shared" si="4"/>
        <v>0</v>
      </c>
      <c r="BN30" s="145">
        <f t="shared" si="5"/>
        <v>0</v>
      </c>
      <c r="BO30" s="146">
        <f t="shared" si="6"/>
        <v>0</v>
      </c>
    </row>
    <row r="31" spans="1:67" s="19" customFormat="1" x14ac:dyDescent="0.25">
      <c r="A31" s="40">
        <v>42504</v>
      </c>
      <c r="B31" s="41" t="str">
        <f t="shared" si="0"/>
        <v>16135</v>
      </c>
      <c r="C31" s="19" t="s">
        <v>26</v>
      </c>
      <c r="D31" s="19" t="s">
        <v>74</v>
      </c>
      <c r="E31" s="28">
        <v>4</v>
      </c>
      <c r="F31" s="28">
        <v>1</v>
      </c>
      <c r="G31" s="28" t="s">
        <v>32</v>
      </c>
      <c r="H31" s="42">
        <v>608</v>
      </c>
      <c r="I31" s="42">
        <f t="shared" si="1"/>
        <v>8</v>
      </c>
      <c r="J31" s="23" t="s">
        <v>54</v>
      </c>
      <c r="K31" s="20"/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/>
      <c r="S31" s="28"/>
      <c r="T31" s="28"/>
      <c r="U31" s="43"/>
      <c r="V31" s="28"/>
      <c r="W31" s="28"/>
      <c r="X31" s="28"/>
      <c r="Y31" s="43"/>
      <c r="Z31" s="28"/>
      <c r="AA31" s="28"/>
      <c r="AB31" s="28"/>
      <c r="AC31" s="120"/>
      <c r="AD31" s="24"/>
      <c r="AE31" s="42"/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/>
      <c r="AM31" s="46"/>
      <c r="AN31" s="46"/>
      <c r="AO31" s="125"/>
      <c r="AQ31" s="42"/>
      <c r="AS31" s="120"/>
      <c r="AT31" s="47"/>
      <c r="AU31" s="28"/>
      <c r="AV31" s="47"/>
      <c r="AW31" s="127"/>
      <c r="AX31" s="48"/>
      <c r="AY31" s="42">
        <v>74.900000000000006</v>
      </c>
      <c r="AZ31" s="28">
        <v>80.2</v>
      </c>
      <c r="BA31" s="28">
        <v>1017.1</v>
      </c>
      <c r="BB31" s="28">
        <v>1018.1</v>
      </c>
      <c r="BC31" s="28" t="s">
        <v>49</v>
      </c>
      <c r="BD31" s="28">
        <v>1</v>
      </c>
      <c r="BE31" s="28">
        <v>0</v>
      </c>
      <c r="BF31" s="28">
        <v>2</v>
      </c>
      <c r="BG31" s="28" t="s">
        <v>16</v>
      </c>
      <c r="BH31" s="28">
        <v>8</v>
      </c>
      <c r="BI31" s="28"/>
      <c r="BJ31" s="36"/>
      <c r="BK31" s="29">
        <f t="shared" si="2"/>
        <v>32</v>
      </c>
      <c r="BL31" s="145">
        <f t="shared" si="3"/>
        <v>0</v>
      </c>
      <c r="BM31" s="146">
        <f t="shared" si="4"/>
        <v>0</v>
      </c>
      <c r="BN31" s="145">
        <f t="shared" si="5"/>
        <v>0</v>
      </c>
      <c r="BO31" s="146">
        <f t="shared" si="6"/>
        <v>0</v>
      </c>
    </row>
    <row r="32" spans="1:67" s="19" customFormat="1" x14ac:dyDescent="0.25">
      <c r="A32" s="40">
        <v>42504</v>
      </c>
      <c r="B32" s="41" t="str">
        <f t="shared" si="0"/>
        <v>16135</v>
      </c>
      <c r="C32" s="19" t="s">
        <v>26</v>
      </c>
      <c r="D32" s="19" t="s">
        <v>74</v>
      </c>
      <c r="E32" s="28">
        <v>4</v>
      </c>
      <c r="F32" s="28">
        <v>2</v>
      </c>
      <c r="G32" s="28" t="s">
        <v>32</v>
      </c>
      <c r="H32" s="28">
        <v>622</v>
      </c>
      <c r="I32" s="42">
        <f t="shared" si="1"/>
        <v>22</v>
      </c>
      <c r="J32" s="23" t="s">
        <v>54</v>
      </c>
      <c r="K32" s="20"/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/>
      <c r="S32" s="28"/>
      <c r="T32" s="28"/>
      <c r="U32" s="43"/>
      <c r="V32" s="28"/>
      <c r="W32" s="28"/>
      <c r="X32" s="28"/>
      <c r="Y32" s="43"/>
      <c r="Z32" s="28"/>
      <c r="AA32" s="28"/>
      <c r="AB32" s="28"/>
      <c r="AC32" s="120"/>
      <c r="AD32" s="24"/>
      <c r="AE32" s="42"/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/>
      <c r="AM32" s="46"/>
      <c r="AN32" s="46"/>
      <c r="AO32" s="125"/>
      <c r="AQ32" s="42"/>
      <c r="AS32" s="120"/>
      <c r="AT32" s="47"/>
      <c r="AU32" s="28"/>
      <c r="AV32" s="47"/>
      <c r="AW32" s="127"/>
      <c r="AX32" s="48"/>
      <c r="AY32" s="42">
        <v>74.900000000000006</v>
      </c>
      <c r="AZ32" s="28">
        <v>80.2</v>
      </c>
      <c r="BA32" s="28">
        <v>1017.1</v>
      </c>
      <c r="BB32" s="28">
        <v>1018.1</v>
      </c>
      <c r="BC32" s="28" t="s">
        <v>49</v>
      </c>
      <c r="BD32" s="28">
        <v>1</v>
      </c>
      <c r="BE32" s="28">
        <v>0</v>
      </c>
      <c r="BF32" s="28">
        <v>2</v>
      </c>
      <c r="BG32" s="28" t="s">
        <v>16</v>
      </c>
      <c r="BH32" s="28">
        <v>8</v>
      </c>
      <c r="BI32" s="28"/>
      <c r="BJ32" s="36"/>
      <c r="BK32" s="29">
        <f t="shared" si="2"/>
        <v>32</v>
      </c>
      <c r="BL32" s="145">
        <f t="shared" si="3"/>
        <v>0</v>
      </c>
      <c r="BM32" s="146">
        <f t="shared" si="4"/>
        <v>0</v>
      </c>
      <c r="BN32" s="145">
        <f t="shared" si="5"/>
        <v>0</v>
      </c>
      <c r="BO32" s="146">
        <f t="shared" si="6"/>
        <v>0</v>
      </c>
    </row>
    <row r="33" spans="1:67" s="19" customFormat="1" x14ac:dyDescent="0.25">
      <c r="A33" s="40">
        <v>42504</v>
      </c>
      <c r="B33" s="41" t="str">
        <f t="shared" si="0"/>
        <v>16135</v>
      </c>
      <c r="C33" s="19" t="s">
        <v>26</v>
      </c>
      <c r="D33" s="19" t="s">
        <v>74</v>
      </c>
      <c r="E33" s="28">
        <v>4</v>
      </c>
      <c r="F33" s="28">
        <v>3</v>
      </c>
      <c r="G33" s="28" t="s">
        <v>32</v>
      </c>
      <c r="H33" s="28">
        <v>635</v>
      </c>
      <c r="I33" s="42">
        <f t="shared" si="1"/>
        <v>35</v>
      </c>
      <c r="J33" s="23" t="s">
        <v>54</v>
      </c>
      <c r="K33" s="20"/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/>
      <c r="S33" s="28"/>
      <c r="T33" s="28"/>
      <c r="U33" s="43"/>
      <c r="V33" s="28"/>
      <c r="W33" s="28"/>
      <c r="X33" s="28"/>
      <c r="Y33" s="43"/>
      <c r="Z33" s="28"/>
      <c r="AA33" s="28"/>
      <c r="AB33" s="28"/>
      <c r="AC33" s="120"/>
      <c r="AD33" s="24"/>
      <c r="AE33" s="42"/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/>
      <c r="AM33" s="46"/>
      <c r="AN33" s="46"/>
      <c r="AO33" s="125"/>
      <c r="AQ33" s="42"/>
      <c r="AS33" s="120"/>
      <c r="AT33" s="47"/>
      <c r="AU33" s="28"/>
      <c r="AV33" s="47"/>
      <c r="AW33" s="127"/>
      <c r="AX33" s="48"/>
      <c r="AY33" s="42">
        <v>74.900000000000006</v>
      </c>
      <c r="AZ33" s="28">
        <v>80.2</v>
      </c>
      <c r="BA33" s="28">
        <v>1017.1</v>
      </c>
      <c r="BB33" s="28">
        <v>1018.1</v>
      </c>
      <c r="BC33" s="28" t="s">
        <v>49</v>
      </c>
      <c r="BD33" s="28">
        <v>1</v>
      </c>
      <c r="BE33" s="28">
        <v>0</v>
      </c>
      <c r="BF33" s="28">
        <v>2</v>
      </c>
      <c r="BG33" s="28" t="s">
        <v>16</v>
      </c>
      <c r="BH33" s="28">
        <v>8</v>
      </c>
      <c r="BI33" s="28"/>
      <c r="BJ33" s="36"/>
      <c r="BK33" s="29">
        <f t="shared" si="2"/>
        <v>32</v>
      </c>
      <c r="BL33" s="145">
        <f t="shared" si="3"/>
        <v>0</v>
      </c>
      <c r="BM33" s="146">
        <f t="shared" si="4"/>
        <v>0</v>
      </c>
      <c r="BN33" s="145">
        <f t="shared" si="5"/>
        <v>0</v>
      </c>
      <c r="BO33" s="146">
        <f t="shared" si="6"/>
        <v>0</v>
      </c>
    </row>
    <row r="34" spans="1:67" s="19" customFormat="1" x14ac:dyDescent="0.25">
      <c r="A34" s="40">
        <v>42504</v>
      </c>
      <c r="B34" s="41" t="str">
        <f t="shared" si="0"/>
        <v>16135</v>
      </c>
      <c r="C34" s="19" t="s">
        <v>26</v>
      </c>
      <c r="D34" s="19" t="s">
        <v>74</v>
      </c>
      <c r="E34" s="28">
        <v>4</v>
      </c>
      <c r="F34" s="28">
        <v>4</v>
      </c>
      <c r="G34" s="28" t="s">
        <v>32</v>
      </c>
      <c r="H34" s="28">
        <v>646</v>
      </c>
      <c r="I34" s="42">
        <f t="shared" si="1"/>
        <v>46</v>
      </c>
      <c r="J34" s="23" t="s">
        <v>54</v>
      </c>
      <c r="K34" s="20"/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/>
      <c r="S34" s="28"/>
      <c r="T34" s="28"/>
      <c r="U34" s="43"/>
      <c r="V34" s="28"/>
      <c r="W34" s="28"/>
      <c r="X34" s="28"/>
      <c r="Y34" s="43"/>
      <c r="Z34" s="28"/>
      <c r="AA34" s="28"/>
      <c r="AB34" s="28"/>
      <c r="AC34" s="120"/>
      <c r="AD34" s="24"/>
      <c r="AE34" s="42"/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/>
      <c r="AM34" s="46"/>
      <c r="AN34" s="46"/>
      <c r="AO34" s="125"/>
      <c r="AQ34" s="42"/>
      <c r="AS34" s="120"/>
      <c r="AT34" s="47"/>
      <c r="AU34" s="28"/>
      <c r="AV34" s="47"/>
      <c r="AW34" s="127"/>
      <c r="AX34" s="48"/>
      <c r="AY34" s="42">
        <v>74.900000000000006</v>
      </c>
      <c r="AZ34" s="28">
        <v>80.2</v>
      </c>
      <c r="BA34" s="28">
        <v>1017.1</v>
      </c>
      <c r="BB34" s="28">
        <v>1018.1</v>
      </c>
      <c r="BC34" s="28" t="s">
        <v>49</v>
      </c>
      <c r="BD34" s="28">
        <v>1</v>
      </c>
      <c r="BE34" s="28">
        <v>0</v>
      </c>
      <c r="BF34" s="28">
        <v>2</v>
      </c>
      <c r="BG34" s="28" t="s">
        <v>16</v>
      </c>
      <c r="BH34" s="28">
        <v>8</v>
      </c>
      <c r="BI34" s="28"/>
      <c r="BJ34" s="36"/>
      <c r="BK34" s="29">
        <f t="shared" si="2"/>
        <v>32</v>
      </c>
      <c r="BL34" s="145">
        <f t="shared" si="3"/>
        <v>0</v>
      </c>
      <c r="BM34" s="146">
        <f t="shared" si="4"/>
        <v>0</v>
      </c>
      <c r="BN34" s="145">
        <f t="shared" si="5"/>
        <v>0</v>
      </c>
      <c r="BO34" s="146">
        <f t="shared" si="6"/>
        <v>0</v>
      </c>
    </row>
    <row r="35" spans="1:67" s="19" customFormat="1" x14ac:dyDescent="0.25">
      <c r="A35" s="40">
        <v>42504</v>
      </c>
      <c r="B35" s="41" t="str">
        <f t="shared" si="0"/>
        <v>16135</v>
      </c>
      <c r="C35" s="19" t="s">
        <v>26</v>
      </c>
      <c r="D35" s="19" t="s">
        <v>74</v>
      </c>
      <c r="E35" s="28">
        <v>4</v>
      </c>
      <c r="F35" s="28">
        <v>5</v>
      </c>
      <c r="G35" s="28" t="s">
        <v>32</v>
      </c>
      <c r="H35" s="28">
        <v>658</v>
      </c>
      <c r="I35" s="42">
        <f t="shared" si="1"/>
        <v>58</v>
      </c>
      <c r="J35" s="23" t="s">
        <v>54</v>
      </c>
      <c r="K35" s="20"/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/>
      <c r="S35" s="28"/>
      <c r="T35" s="28"/>
      <c r="U35" s="43"/>
      <c r="V35" s="28"/>
      <c r="W35" s="28"/>
      <c r="X35" s="28"/>
      <c r="Y35" s="43"/>
      <c r="Z35" s="28"/>
      <c r="AA35" s="28"/>
      <c r="AB35" s="28"/>
      <c r="AC35" s="120"/>
      <c r="AD35" s="24"/>
      <c r="AE35" s="42"/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/>
      <c r="AM35" s="46"/>
      <c r="AN35" s="46"/>
      <c r="AO35" s="125"/>
      <c r="AQ35" s="42"/>
      <c r="AS35" s="120"/>
      <c r="AT35" s="47"/>
      <c r="AU35" s="28"/>
      <c r="AV35" s="47"/>
      <c r="AW35" s="127"/>
      <c r="AX35" s="48"/>
      <c r="AY35" s="42">
        <v>74.900000000000006</v>
      </c>
      <c r="AZ35" s="28">
        <v>80.2</v>
      </c>
      <c r="BA35" s="28">
        <v>1017.1</v>
      </c>
      <c r="BB35" s="28">
        <v>1018.1</v>
      </c>
      <c r="BC35" s="28" t="s">
        <v>49</v>
      </c>
      <c r="BD35" s="28">
        <v>1</v>
      </c>
      <c r="BE35" s="28">
        <v>0</v>
      </c>
      <c r="BF35" s="28">
        <v>1</v>
      </c>
      <c r="BG35" s="28" t="s">
        <v>16</v>
      </c>
      <c r="BH35" s="28">
        <v>8</v>
      </c>
      <c r="BI35" s="28"/>
      <c r="BJ35" s="36"/>
      <c r="BK35" s="29">
        <f t="shared" si="2"/>
        <v>32</v>
      </c>
      <c r="BL35" s="145">
        <f t="shared" si="3"/>
        <v>0</v>
      </c>
      <c r="BM35" s="146">
        <f t="shared" si="4"/>
        <v>0</v>
      </c>
      <c r="BN35" s="145">
        <f t="shared" si="5"/>
        <v>0</v>
      </c>
      <c r="BO35" s="146">
        <f t="shared" si="6"/>
        <v>0</v>
      </c>
    </row>
    <row r="36" spans="1:67" s="19" customFormat="1" x14ac:dyDescent="0.25">
      <c r="A36" s="40">
        <v>42504</v>
      </c>
      <c r="B36" s="41" t="str">
        <f t="shared" si="0"/>
        <v>16135</v>
      </c>
      <c r="C36" s="19" t="s">
        <v>26</v>
      </c>
      <c r="D36" s="19" t="s">
        <v>74</v>
      </c>
      <c r="E36" s="28">
        <v>4</v>
      </c>
      <c r="F36" s="28">
        <v>6</v>
      </c>
      <c r="G36" s="28" t="s">
        <v>32</v>
      </c>
      <c r="H36" s="42">
        <v>709</v>
      </c>
      <c r="I36" s="42">
        <f t="shared" si="1"/>
        <v>109</v>
      </c>
      <c r="J36" s="23" t="s">
        <v>54</v>
      </c>
      <c r="K36" s="20"/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/>
      <c r="S36" s="28"/>
      <c r="T36" s="28"/>
      <c r="U36" s="43"/>
      <c r="V36" s="28"/>
      <c r="W36" s="28"/>
      <c r="X36" s="28"/>
      <c r="Y36" s="43"/>
      <c r="Z36" s="28"/>
      <c r="AA36" s="28"/>
      <c r="AB36" s="28"/>
      <c r="AC36" s="120"/>
      <c r="AD36" s="24"/>
      <c r="AE36" s="42"/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/>
      <c r="AM36" s="46"/>
      <c r="AN36" s="46"/>
      <c r="AO36" s="125"/>
      <c r="AP36" s="47"/>
      <c r="AQ36" s="42"/>
      <c r="AR36" s="28"/>
      <c r="AS36" s="120"/>
      <c r="AT36" s="47"/>
      <c r="AU36" s="28"/>
      <c r="AV36" s="47"/>
      <c r="AW36" s="127"/>
      <c r="AX36" s="48"/>
      <c r="AY36" s="42">
        <v>74.900000000000006</v>
      </c>
      <c r="AZ36" s="28">
        <v>80.2</v>
      </c>
      <c r="BA36" s="28">
        <v>1017.1</v>
      </c>
      <c r="BB36" s="28">
        <v>1018.1</v>
      </c>
      <c r="BC36" s="28" t="s">
        <v>49</v>
      </c>
      <c r="BD36" s="28">
        <v>1</v>
      </c>
      <c r="BE36" s="28">
        <v>0</v>
      </c>
      <c r="BF36" s="28">
        <v>1</v>
      </c>
      <c r="BG36" s="28" t="s">
        <v>16</v>
      </c>
      <c r="BH36" s="28">
        <v>8</v>
      </c>
      <c r="BI36" s="28"/>
      <c r="BJ36" s="36"/>
      <c r="BK36" s="29">
        <f t="shared" si="2"/>
        <v>32</v>
      </c>
      <c r="BL36" s="145">
        <f t="shared" si="3"/>
        <v>0</v>
      </c>
      <c r="BM36" s="146">
        <f t="shared" si="4"/>
        <v>0</v>
      </c>
      <c r="BN36" s="145">
        <f t="shared" si="5"/>
        <v>0</v>
      </c>
      <c r="BO36" s="146">
        <f t="shared" si="6"/>
        <v>0</v>
      </c>
    </row>
    <row r="37" spans="1:67" s="69" customFormat="1" x14ac:dyDescent="0.25">
      <c r="A37" s="67">
        <v>42504</v>
      </c>
      <c r="B37" s="68" t="str">
        <f t="shared" si="0"/>
        <v>16135</v>
      </c>
      <c r="C37" s="69" t="s">
        <v>26</v>
      </c>
      <c r="D37" s="69" t="s">
        <v>74</v>
      </c>
      <c r="E37" s="71">
        <v>4</v>
      </c>
      <c r="F37" s="71">
        <v>7</v>
      </c>
      <c r="G37" s="71" t="s">
        <v>32</v>
      </c>
      <c r="H37" s="21">
        <v>720</v>
      </c>
      <c r="I37" s="21">
        <f t="shared" si="1"/>
        <v>120</v>
      </c>
      <c r="J37" s="23" t="s">
        <v>54</v>
      </c>
      <c r="K37" s="21"/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71"/>
      <c r="S37" s="71"/>
      <c r="T37" s="71"/>
      <c r="U37" s="73"/>
      <c r="V37" s="71"/>
      <c r="W37" s="71"/>
      <c r="X37" s="71"/>
      <c r="Y37" s="73"/>
      <c r="Z37" s="71"/>
      <c r="AA37" s="71"/>
      <c r="AB37" s="71"/>
      <c r="AC37" s="123"/>
      <c r="AD37" s="72"/>
      <c r="AE37" s="21"/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71"/>
      <c r="AO37" s="123"/>
      <c r="AP37" s="77"/>
      <c r="AQ37" s="21"/>
      <c r="AR37" s="71"/>
      <c r="AS37" s="123"/>
      <c r="AT37" s="77"/>
      <c r="AU37" s="71"/>
      <c r="AV37" s="77"/>
      <c r="AW37" s="128"/>
      <c r="AX37" s="78"/>
      <c r="AY37" s="42">
        <v>74.900000000000006</v>
      </c>
      <c r="AZ37" s="28">
        <v>80.2</v>
      </c>
      <c r="BA37" s="28">
        <v>1017.1</v>
      </c>
      <c r="BB37" s="28">
        <v>1018.1</v>
      </c>
      <c r="BC37" s="28" t="s">
        <v>49</v>
      </c>
      <c r="BD37" s="28">
        <v>1</v>
      </c>
      <c r="BE37" s="28">
        <v>0</v>
      </c>
      <c r="BF37" s="71">
        <v>1</v>
      </c>
      <c r="BG37" s="71" t="s">
        <v>16</v>
      </c>
      <c r="BH37" s="71">
        <v>8</v>
      </c>
      <c r="BI37" s="71"/>
      <c r="BJ37" s="79"/>
      <c r="BK37" s="80">
        <f t="shared" si="2"/>
        <v>32</v>
      </c>
      <c r="BL37" s="145">
        <f t="shared" si="3"/>
        <v>0</v>
      </c>
      <c r="BM37" s="146">
        <f t="shared" si="4"/>
        <v>0</v>
      </c>
      <c r="BN37" s="145">
        <f t="shared" si="5"/>
        <v>0</v>
      </c>
      <c r="BO37" s="146">
        <f t="shared" si="6"/>
        <v>0</v>
      </c>
    </row>
    <row r="38" spans="1:67" s="19" customFormat="1" x14ac:dyDescent="0.25">
      <c r="A38" s="40">
        <v>42503</v>
      </c>
      <c r="B38" s="41" t="str">
        <f t="shared" si="0"/>
        <v>16134</v>
      </c>
      <c r="C38" s="19" t="s">
        <v>26</v>
      </c>
      <c r="D38" s="46" t="s">
        <v>70</v>
      </c>
      <c r="E38" s="28">
        <v>6</v>
      </c>
      <c r="F38" s="28">
        <v>1</v>
      </c>
      <c r="G38" s="28" t="s">
        <v>32</v>
      </c>
      <c r="H38" s="42">
        <v>747</v>
      </c>
      <c r="I38" s="42">
        <f t="shared" si="1"/>
        <v>147</v>
      </c>
      <c r="J38" s="23" t="s">
        <v>16</v>
      </c>
      <c r="K38" s="20"/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/>
      <c r="S38" s="28"/>
      <c r="T38" s="28"/>
      <c r="U38" s="43"/>
      <c r="V38" s="28"/>
      <c r="W38" s="28"/>
      <c r="X38" s="28"/>
      <c r="Y38" s="43"/>
      <c r="Z38" s="28"/>
      <c r="AA38" s="28"/>
      <c r="AB38" s="28"/>
      <c r="AC38" s="120"/>
      <c r="AD38" s="24"/>
      <c r="AE38" s="42"/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/>
      <c r="AM38" s="46"/>
      <c r="AN38" s="46"/>
      <c r="AO38" s="125"/>
      <c r="AQ38" s="42"/>
      <c r="AS38" s="120"/>
      <c r="AT38" s="47"/>
      <c r="AU38" s="28"/>
      <c r="AV38" s="47"/>
      <c r="AW38" s="127"/>
      <c r="AX38" s="48"/>
      <c r="AY38" s="42">
        <v>77</v>
      </c>
      <c r="AZ38" s="28">
        <v>78.5</v>
      </c>
      <c r="BA38" s="28">
        <v>1019.1</v>
      </c>
      <c r="BB38" s="28">
        <v>1019.5</v>
      </c>
      <c r="BC38" s="28" t="s">
        <v>49</v>
      </c>
      <c r="BD38" s="28">
        <v>1</v>
      </c>
      <c r="BE38" s="28">
        <v>2.6</v>
      </c>
      <c r="BF38" s="28">
        <v>1</v>
      </c>
      <c r="BG38" s="28" t="s">
        <v>18</v>
      </c>
      <c r="BH38" s="28">
        <v>7</v>
      </c>
      <c r="BI38" s="28"/>
      <c r="BJ38" s="36"/>
      <c r="BK38" s="29">
        <f t="shared" si="2"/>
        <v>32</v>
      </c>
      <c r="BL38" s="145">
        <f t="shared" si="3"/>
        <v>0</v>
      </c>
      <c r="BM38" s="146">
        <f t="shared" si="4"/>
        <v>0</v>
      </c>
      <c r="BN38" s="145">
        <f t="shared" si="5"/>
        <v>0</v>
      </c>
      <c r="BO38" s="146">
        <f t="shared" si="6"/>
        <v>0</v>
      </c>
    </row>
    <row r="39" spans="1:67" s="19" customFormat="1" x14ac:dyDescent="0.25">
      <c r="A39" s="40">
        <v>42503</v>
      </c>
      <c r="B39" s="41" t="str">
        <f t="shared" si="0"/>
        <v>16134</v>
      </c>
      <c r="C39" s="19" t="s">
        <v>26</v>
      </c>
      <c r="D39" s="46" t="s">
        <v>70</v>
      </c>
      <c r="E39" s="28">
        <v>6</v>
      </c>
      <c r="F39" s="28">
        <v>2</v>
      </c>
      <c r="G39" s="28" t="s">
        <v>32</v>
      </c>
      <c r="H39" s="42">
        <v>734</v>
      </c>
      <c r="I39" s="42">
        <f t="shared" si="1"/>
        <v>134</v>
      </c>
      <c r="J39" s="23" t="s">
        <v>16</v>
      </c>
      <c r="K39" s="20"/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/>
      <c r="S39" s="28"/>
      <c r="T39" s="28"/>
      <c r="U39" s="43"/>
      <c r="V39" s="28"/>
      <c r="W39" s="28"/>
      <c r="X39" s="28"/>
      <c r="Y39" s="43"/>
      <c r="Z39" s="28"/>
      <c r="AA39" s="28"/>
      <c r="AB39" s="28"/>
      <c r="AC39" s="120"/>
      <c r="AD39" s="24"/>
      <c r="AE39" s="42"/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125"/>
      <c r="AQ39" s="42"/>
      <c r="AS39" s="120"/>
      <c r="AT39" s="47"/>
      <c r="AU39" s="28"/>
      <c r="AV39" s="47"/>
      <c r="AW39" s="127"/>
      <c r="AX39" s="48"/>
      <c r="AY39" s="42">
        <v>77</v>
      </c>
      <c r="AZ39" s="28">
        <v>78.5</v>
      </c>
      <c r="BA39" s="28">
        <v>1019.1</v>
      </c>
      <c r="BB39" s="28">
        <v>1019.5</v>
      </c>
      <c r="BC39" s="28" t="s">
        <v>49</v>
      </c>
      <c r="BD39" s="28">
        <v>1</v>
      </c>
      <c r="BE39" s="28">
        <v>2.1</v>
      </c>
      <c r="BF39" s="28">
        <v>1</v>
      </c>
      <c r="BG39" s="28" t="s">
        <v>18</v>
      </c>
      <c r="BH39" s="28">
        <v>7</v>
      </c>
      <c r="BI39" s="28"/>
      <c r="BJ39" s="36"/>
      <c r="BK39" s="29">
        <f t="shared" si="2"/>
        <v>32</v>
      </c>
      <c r="BL39" s="145">
        <f t="shared" si="3"/>
        <v>0</v>
      </c>
      <c r="BM39" s="146">
        <f t="shared" si="4"/>
        <v>0</v>
      </c>
      <c r="BN39" s="145">
        <f t="shared" si="5"/>
        <v>0</v>
      </c>
      <c r="BO39" s="146">
        <f t="shared" si="6"/>
        <v>0</v>
      </c>
    </row>
    <row r="40" spans="1:67" s="19" customFormat="1" x14ac:dyDescent="0.25">
      <c r="A40" s="40">
        <v>42503</v>
      </c>
      <c r="B40" s="41" t="str">
        <f t="shared" si="0"/>
        <v>16134</v>
      </c>
      <c r="C40" s="19" t="s">
        <v>26</v>
      </c>
      <c r="D40" s="46" t="s">
        <v>70</v>
      </c>
      <c r="E40" s="28">
        <v>6</v>
      </c>
      <c r="F40" s="28">
        <v>3</v>
      </c>
      <c r="G40" s="28" t="s">
        <v>32</v>
      </c>
      <c r="H40" s="42">
        <v>720</v>
      </c>
      <c r="I40" s="42">
        <f t="shared" si="1"/>
        <v>120</v>
      </c>
      <c r="J40" s="23" t="s">
        <v>16</v>
      </c>
      <c r="K40" s="20"/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/>
      <c r="S40" s="28"/>
      <c r="T40" s="28"/>
      <c r="U40" s="43"/>
      <c r="V40" s="28"/>
      <c r="W40" s="28"/>
      <c r="X40" s="28"/>
      <c r="Y40" s="43"/>
      <c r="Z40" s="28"/>
      <c r="AA40" s="28"/>
      <c r="AB40" s="28"/>
      <c r="AC40" s="120"/>
      <c r="AD40" s="24"/>
      <c r="AE40" s="42"/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/>
      <c r="AM40" s="46"/>
      <c r="AN40" s="46"/>
      <c r="AO40" s="125"/>
      <c r="AQ40" s="42"/>
      <c r="AS40" s="120"/>
      <c r="AT40" s="47"/>
      <c r="AU40" s="28"/>
      <c r="AV40" s="47"/>
      <c r="AW40" s="127"/>
      <c r="AX40" s="48"/>
      <c r="AY40" s="42">
        <v>77</v>
      </c>
      <c r="AZ40" s="28">
        <v>78.5</v>
      </c>
      <c r="BA40" s="28">
        <v>1019.1</v>
      </c>
      <c r="BB40" s="28">
        <v>1019.5</v>
      </c>
      <c r="BC40" s="28" t="s">
        <v>49</v>
      </c>
      <c r="BD40" s="28">
        <v>1</v>
      </c>
      <c r="BE40" s="28">
        <v>0</v>
      </c>
      <c r="BF40" s="28">
        <v>1</v>
      </c>
      <c r="BG40" s="28" t="s">
        <v>18</v>
      </c>
      <c r="BH40" s="28">
        <v>7</v>
      </c>
      <c r="BI40" s="28"/>
      <c r="BJ40" s="36"/>
      <c r="BK40" s="29">
        <f t="shared" si="2"/>
        <v>32</v>
      </c>
      <c r="BL40" s="145">
        <f t="shared" si="3"/>
        <v>0</v>
      </c>
      <c r="BM40" s="146">
        <f t="shared" si="4"/>
        <v>0</v>
      </c>
      <c r="BN40" s="145">
        <f t="shared" si="5"/>
        <v>0</v>
      </c>
      <c r="BO40" s="146">
        <f t="shared" si="6"/>
        <v>0</v>
      </c>
    </row>
    <row r="41" spans="1:67" s="19" customFormat="1" x14ac:dyDescent="0.25">
      <c r="A41" s="40">
        <v>42503</v>
      </c>
      <c r="B41" s="41" t="str">
        <f t="shared" si="0"/>
        <v>16134</v>
      </c>
      <c r="C41" s="19" t="s">
        <v>26</v>
      </c>
      <c r="D41" s="46" t="s">
        <v>70</v>
      </c>
      <c r="E41" s="28">
        <v>6</v>
      </c>
      <c r="F41" s="28">
        <v>4</v>
      </c>
      <c r="G41" s="28" t="s">
        <v>32</v>
      </c>
      <c r="H41" s="42">
        <v>708</v>
      </c>
      <c r="I41" s="42">
        <f t="shared" si="1"/>
        <v>108</v>
      </c>
      <c r="J41" s="23" t="s">
        <v>16</v>
      </c>
      <c r="K41" s="20"/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/>
      <c r="S41" s="28">
        <v>1</v>
      </c>
      <c r="T41" s="28" t="s">
        <v>49</v>
      </c>
      <c r="U41" s="43"/>
      <c r="V41" s="28" t="s">
        <v>29</v>
      </c>
      <c r="W41" s="28" t="s">
        <v>42</v>
      </c>
      <c r="X41" s="28"/>
      <c r="Y41" s="43"/>
      <c r="Z41" s="28"/>
      <c r="AA41" s="28"/>
      <c r="AB41" s="28"/>
      <c r="AC41" s="120"/>
      <c r="AD41" s="24"/>
      <c r="AE41" s="42"/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125"/>
      <c r="AQ41" s="42"/>
      <c r="AS41" s="120"/>
      <c r="AT41" s="47"/>
      <c r="AU41" s="28"/>
      <c r="AV41" s="47"/>
      <c r="AW41" s="127"/>
      <c r="AX41" s="48"/>
      <c r="AY41" s="42">
        <v>77</v>
      </c>
      <c r="AZ41" s="28">
        <v>78.5</v>
      </c>
      <c r="BA41" s="28">
        <v>1019.1</v>
      </c>
      <c r="BB41" s="28">
        <v>1019.5</v>
      </c>
      <c r="BC41" s="28" t="s">
        <v>49</v>
      </c>
      <c r="BD41" s="28">
        <v>1</v>
      </c>
      <c r="BE41" s="28">
        <v>0</v>
      </c>
      <c r="BF41" s="28">
        <v>1</v>
      </c>
      <c r="BG41" s="28" t="s">
        <v>18</v>
      </c>
      <c r="BH41" s="28">
        <v>7</v>
      </c>
      <c r="BI41" s="28"/>
      <c r="BJ41" s="36"/>
      <c r="BK41" s="29">
        <f t="shared" si="2"/>
        <v>32</v>
      </c>
      <c r="BL41" s="145">
        <f t="shared" si="3"/>
        <v>0</v>
      </c>
      <c r="BM41" s="146">
        <f t="shared" si="4"/>
        <v>0</v>
      </c>
      <c r="BN41" s="145">
        <f t="shared" si="5"/>
        <v>0</v>
      </c>
      <c r="BO41" s="146">
        <f t="shared" si="6"/>
        <v>0</v>
      </c>
    </row>
    <row r="42" spans="1:67" s="19" customFormat="1" x14ac:dyDescent="0.25">
      <c r="A42" s="40">
        <v>42503</v>
      </c>
      <c r="B42" s="41" t="str">
        <f t="shared" si="0"/>
        <v>16134</v>
      </c>
      <c r="C42" s="19" t="s">
        <v>26</v>
      </c>
      <c r="D42" s="46" t="s">
        <v>70</v>
      </c>
      <c r="E42" s="28">
        <v>6</v>
      </c>
      <c r="F42" s="28">
        <v>5</v>
      </c>
      <c r="G42" s="28" t="s">
        <v>32</v>
      </c>
      <c r="H42" s="42">
        <v>656</v>
      </c>
      <c r="I42" s="42">
        <f t="shared" si="1"/>
        <v>56</v>
      </c>
      <c r="J42" s="23" t="s">
        <v>16</v>
      </c>
      <c r="K42" s="20"/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/>
      <c r="S42" s="28"/>
      <c r="T42" s="28"/>
      <c r="U42" s="43"/>
      <c r="V42" s="28"/>
      <c r="W42" s="28"/>
      <c r="X42" s="28"/>
      <c r="Y42" s="43"/>
      <c r="Z42" s="28"/>
      <c r="AA42" s="28"/>
      <c r="AB42" s="28"/>
      <c r="AC42" s="120"/>
      <c r="AD42" s="24"/>
      <c r="AE42" s="42"/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125"/>
      <c r="AQ42" s="42"/>
      <c r="AS42" s="120"/>
      <c r="AT42" s="47"/>
      <c r="AU42" s="28"/>
      <c r="AV42" s="47"/>
      <c r="AW42" s="127"/>
      <c r="AX42" s="48"/>
      <c r="AY42" s="42">
        <v>77</v>
      </c>
      <c r="AZ42" s="28">
        <v>78.5</v>
      </c>
      <c r="BA42" s="28">
        <v>1019.1</v>
      </c>
      <c r="BB42" s="28">
        <v>1019.5</v>
      </c>
      <c r="BC42" s="28" t="s">
        <v>49</v>
      </c>
      <c r="BD42" s="28">
        <v>2</v>
      </c>
      <c r="BE42" s="28">
        <v>0</v>
      </c>
      <c r="BF42" s="28">
        <v>4</v>
      </c>
      <c r="BG42" s="28" t="s">
        <v>18</v>
      </c>
      <c r="BH42" s="28">
        <v>7</v>
      </c>
      <c r="BI42" s="28"/>
      <c r="BJ42" s="36"/>
      <c r="BK42" s="29">
        <f t="shared" si="2"/>
        <v>32</v>
      </c>
      <c r="BL42" s="145">
        <f t="shared" si="3"/>
        <v>0</v>
      </c>
      <c r="BM42" s="146">
        <f t="shared" si="4"/>
        <v>0</v>
      </c>
      <c r="BN42" s="145">
        <f t="shared" si="5"/>
        <v>0</v>
      </c>
      <c r="BO42" s="146">
        <f t="shared" si="6"/>
        <v>0</v>
      </c>
    </row>
    <row r="43" spans="1:67" s="19" customFormat="1" x14ac:dyDescent="0.25">
      <c r="A43" s="40">
        <v>42503</v>
      </c>
      <c r="B43" s="41" t="str">
        <f t="shared" si="0"/>
        <v>16134</v>
      </c>
      <c r="C43" s="19" t="s">
        <v>26</v>
      </c>
      <c r="D43" s="46" t="s">
        <v>70</v>
      </c>
      <c r="E43" s="28">
        <v>6</v>
      </c>
      <c r="F43" s="28">
        <v>6</v>
      </c>
      <c r="G43" s="28" t="s">
        <v>32</v>
      </c>
      <c r="H43" s="42">
        <v>643</v>
      </c>
      <c r="I43" s="42">
        <f t="shared" si="1"/>
        <v>43</v>
      </c>
      <c r="J43" s="23" t="s">
        <v>16</v>
      </c>
      <c r="K43" s="20"/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/>
      <c r="S43" s="28"/>
      <c r="T43" s="28"/>
      <c r="U43" s="43"/>
      <c r="V43" s="28"/>
      <c r="W43" s="28"/>
      <c r="X43" s="28"/>
      <c r="Y43" s="43"/>
      <c r="Z43" s="28"/>
      <c r="AA43" s="28"/>
      <c r="AB43" s="28"/>
      <c r="AC43" s="120"/>
      <c r="AD43" s="24"/>
      <c r="AE43" s="42"/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/>
      <c r="AM43" s="46"/>
      <c r="AN43" s="46"/>
      <c r="AO43" s="125"/>
      <c r="AQ43" s="42"/>
      <c r="AS43" s="120"/>
      <c r="AT43" s="47"/>
      <c r="AU43" s="28"/>
      <c r="AV43" s="47"/>
      <c r="AW43" s="127"/>
      <c r="AX43" s="48"/>
      <c r="AY43" s="42">
        <v>77</v>
      </c>
      <c r="AZ43" s="28">
        <v>78.5</v>
      </c>
      <c r="BA43" s="28">
        <v>1019.1</v>
      </c>
      <c r="BB43" s="28">
        <v>1019.5</v>
      </c>
      <c r="BC43" s="28" t="s">
        <v>49</v>
      </c>
      <c r="BD43" s="28">
        <v>2</v>
      </c>
      <c r="BE43" s="28">
        <v>0</v>
      </c>
      <c r="BF43" s="28">
        <v>4</v>
      </c>
      <c r="BG43" s="28" t="s">
        <v>18</v>
      </c>
      <c r="BH43" s="28">
        <v>7</v>
      </c>
      <c r="BI43" s="28"/>
      <c r="BJ43" s="36"/>
      <c r="BK43" s="29">
        <f t="shared" si="2"/>
        <v>32</v>
      </c>
      <c r="BL43" s="145">
        <f t="shared" si="3"/>
        <v>0</v>
      </c>
      <c r="BM43" s="146">
        <f t="shared" si="4"/>
        <v>0</v>
      </c>
      <c r="BN43" s="145">
        <f t="shared" si="5"/>
        <v>0</v>
      </c>
      <c r="BO43" s="146">
        <f t="shared" si="6"/>
        <v>0</v>
      </c>
    </row>
    <row r="44" spans="1:67" s="19" customFormat="1" x14ac:dyDescent="0.25">
      <c r="A44" s="40">
        <v>42503</v>
      </c>
      <c r="B44" s="41" t="str">
        <f t="shared" si="0"/>
        <v>16134</v>
      </c>
      <c r="C44" s="19" t="s">
        <v>26</v>
      </c>
      <c r="D44" s="46" t="s">
        <v>70</v>
      </c>
      <c r="E44" s="28">
        <v>6</v>
      </c>
      <c r="F44" s="28">
        <v>7</v>
      </c>
      <c r="G44" s="28" t="s">
        <v>32</v>
      </c>
      <c r="H44" s="42">
        <v>630</v>
      </c>
      <c r="I44" s="42">
        <f t="shared" si="1"/>
        <v>30</v>
      </c>
      <c r="J44" s="23" t="s">
        <v>16</v>
      </c>
      <c r="K44" s="20"/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/>
      <c r="S44" s="28"/>
      <c r="T44" s="28"/>
      <c r="U44" s="43"/>
      <c r="V44" s="28"/>
      <c r="W44" s="28"/>
      <c r="X44" s="28"/>
      <c r="Y44" s="43"/>
      <c r="Z44" s="28"/>
      <c r="AA44" s="28"/>
      <c r="AB44" s="28"/>
      <c r="AC44" s="120"/>
      <c r="AD44" s="24"/>
      <c r="AE44" s="42"/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125"/>
      <c r="AQ44" s="42"/>
      <c r="AS44" s="120"/>
      <c r="AT44" s="47"/>
      <c r="AU44" s="28"/>
      <c r="AV44" s="47"/>
      <c r="AW44" s="127"/>
      <c r="AX44" s="48"/>
      <c r="AY44" s="42">
        <v>77</v>
      </c>
      <c r="AZ44" s="28">
        <v>78.5</v>
      </c>
      <c r="BA44" s="28">
        <v>1019.1</v>
      </c>
      <c r="BB44" s="28">
        <v>1019.5</v>
      </c>
      <c r="BC44" s="28" t="s">
        <v>49</v>
      </c>
      <c r="BD44" s="28">
        <v>2</v>
      </c>
      <c r="BE44" s="28">
        <v>0</v>
      </c>
      <c r="BF44" s="28">
        <v>4</v>
      </c>
      <c r="BG44" s="28" t="s">
        <v>18</v>
      </c>
      <c r="BH44" s="28">
        <v>7</v>
      </c>
      <c r="BI44" s="28"/>
      <c r="BJ44" s="36"/>
      <c r="BK44" s="29">
        <f t="shared" si="2"/>
        <v>32</v>
      </c>
      <c r="BL44" s="145">
        <f t="shared" si="3"/>
        <v>0</v>
      </c>
      <c r="BM44" s="146">
        <f t="shared" si="4"/>
        <v>0</v>
      </c>
      <c r="BN44" s="145">
        <f t="shared" si="5"/>
        <v>0</v>
      </c>
      <c r="BO44" s="146">
        <f t="shared" si="6"/>
        <v>0</v>
      </c>
    </row>
    <row r="45" spans="1:67" s="19" customFormat="1" x14ac:dyDescent="0.25">
      <c r="A45" s="40">
        <v>42503</v>
      </c>
      <c r="B45" s="41" t="str">
        <f t="shared" si="0"/>
        <v>16134</v>
      </c>
      <c r="C45" s="19" t="s">
        <v>26</v>
      </c>
      <c r="D45" s="46" t="s">
        <v>70</v>
      </c>
      <c r="E45" s="28">
        <v>6</v>
      </c>
      <c r="F45" s="28">
        <v>8</v>
      </c>
      <c r="G45" s="28" t="s">
        <v>32</v>
      </c>
      <c r="H45" s="42">
        <v>617</v>
      </c>
      <c r="I45" s="42">
        <f t="shared" si="1"/>
        <v>17</v>
      </c>
      <c r="J45" s="23" t="s">
        <v>16</v>
      </c>
      <c r="K45" s="20"/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/>
      <c r="S45" s="28"/>
      <c r="T45" s="28"/>
      <c r="U45" s="43"/>
      <c r="V45" s="28"/>
      <c r="W45" s="28"/>
      <c r="X45" s="28"/>
      <c r="Y45" s="43"/>
      <c r="Z45" s="28"/>
      <c r="AA45" s="28"/>
      <c r="AB45" s="28"/>
      <c r="AC45" s="120"/>
      <c r="AD45" s="24"/>
      <c r="AE45" s="42"/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/>
      <c r="AM45" s="46"/>
      <c r="AN45" s="46"/>
      <c r="AO45" s="125"/>
      <c r="AQ45" s="42"/>
      <c r="AS45" s="120"/>
      <c r="AT45" s="47"/>
      <c r="AU45" s="28"/>
      <c r="AV45" s="47"/>
      <c r="AW45" s="127"/>
      <c r="AX45" s="48"/>
      <c r="AY45" s="42">
        <v>77</v>
      </c>
      <c r="AZ45" s="28">
        <v>78.5</v>
      </c>
      <c r="BA45" s="28">
        <v>1019.1</v>
      </c>
      <c r="BB45" s="28">
        <v>1019.5</v>
      </c>
      <c r="BC45" s="28" t="s">
        <v>49</v>
      </c>
      <c r="BD45" s="28">
        <v>1</v>
      </c>
      <c r="BE45" s="28">
        <v>0</v>
      </c>
      <c r="BF45" s="28">
        <v>4</v>
      </c>
      <c r="BG45" s="28" t="s">
        <v>18</v>
      </c>
      <c r="BH45" s="28">
        <v>7</v>
      </c>
      <c r="BI45" s="28"/>
      <c r="BJ45" s="36"/>
      <c r="BK45" s="29">
        <f t="shared" si="2"/>
        <v>32</v>
      </c>
      <c r="BL45" s="145">
        <f t="shared" si="3"/>
        <v>0</v>
      </c>
      <c r="BM45" s="146">
        <f t="shared" si="4"/>
        <v>0</v>
      </c>
      <c r="BN45" s="145">
        <f t="shared" si="5"/>
        <v>0</v>
      </c>
      <c r="BO45" s="146">
        <f t="shared" si="6"/>
        <v>0</v>
      </c>
    </row>
    <row r="46" spans="1:67" s="19" customFormat="1" x14ac:dyDescent="0.25">
      <c r="A46" s="40">
        <v>42503</v>
      </c>
      <c r="B46" s="41" t="str">
        <f t="shared" si="0"/>
        <v>16134</v>
      </c>
      <c r="C46" s="19" t="s">
        <v>26</v>
      </c>
      <c r="D46" s="46" t="s">
        <v>70</v>
      </c>
      <c r="E46" s="28">
        <v>6</v>
      </c>
      <c r="F46" s="28">
        <v>9</v>
      </c>
      <c r="G46" s="28" t="s">
        <v>32</v>
      </c>
      <c r="H46" s="42">
        <v>604</v>
      </c>
      <c r="I46" s="42">
        <f t="shared" si="1"/>
        <v>4</v>
      </c>
      <c r="J46" s="23" t="s">
        <v>16</v>
      </c>
      <c r="K46" s="20"/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/>
      <c r="S46" s="28"/>
      <c r="T46" s="28"/>
      <c r="U46" s="43"/>
      <c r="V46" s="47"/>
      <c r="W46" s="42"/>
      <c r="X46" s="28"/>
      <c r="Y46" s="43"/>
      <c r="Z46" s="28"/>
      <c r="AA46" s="28"/>
      <c r="AB46" s="28"/>
      <c r="AC46" s="120"/>
      <c r="AD46" s="48"/>
      <c r="AE46" s="42"/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/>
      <c r="AM46" s="46"/>
      <c r="AN46" s="46"/>
      <c r="AO46" s="125"/>
      <c r="AQ46" s="42"/>
      <c r="AS46" s="120"/>
      <c r="AT46" s="47"/>
      <c r="AU46" s="28"/>
      <c r="AV46" s="47"/>
      <c r="AW46" s="127"/>
      <c r="AX46" s="48"/>
      <c r="AY46" s="42">
        <v>77</v>
      </c>
      <c r="AZ46" s="28">
        <v>78.5</v>
      </c>
      <c r="BA46" s="28">
        <v>1019.1</v>
      </c>
      <c r="BB46" s="28">
        <v>1019.5</v>
      </c>
      <c r="BC46" s="28" t="s">
        <v>49</v>
      </c>
      <c r="BD46" s="28">
        <v>1</v>
      </c>
      <c r="BE46" s="28">
        <v>1</v>
      </c>
      <c r="BF46" s="28">
        <v>4</v>
      </c>
      <c r="BG46" s="28" t="s">
        <v>18</v>
      </c>
      <c r="BH46" s="28">
        <v>7</v>
      </c>
      <c r="BI46" s="28"/>
      <c r="BJ46" s="36"/>
      <c r="BK46" s="29">
        <f t="shared" si="2"/>
        <v>32</v>
      </c>
      <c r="BL46" s="145">
        <f t="shared" si="3"/>
        <v>0</v>
      </c>
      <c r="BM46" s="146">
        <f t="shared" si="4"/>
        <v>0</v>
      </c>
      <c r="BN46" s="145">
        <f t="shared" si="5"/>
        <v>0</v>
      </c>
      <c r="BO46" s="146">
        <f t="shared" si="6"/>
        <v>0</v>
      </c>
    </row>
    <row r="47" spans="1:67" s="69" customFormat="1" x14ac:dyDescent="0.25">
      <c r="A47" s="67">
        <v>42503</v>
      </c>
      <c r="B47" s="68" t="str">
        <f t="shared" si="0"/>
        <v>16134</v>
      </c>
      <c r="C47" s="69" t="s">
        <v>26</v>
      </c>
      <c r="D47" s="69" t="s">
        <v>70</v>
      </c>
      <c r="E47" s="71">
        <v>6</v>
      </c>
      <c r="F47" s="71">
        <v>10</v>
      </c>
      <c r="G47" s="71" t="s">
        <v>32</v>
      </c>
      <c r="H47" s="21">
        <v>556</v>
      </c>
      <c r="I47" s="21">
        <f t="shared" si="1"/>
        <v>-44</v>
      </c>
      <c r="J47" s="76" t="s">
        <v>16</v>
      </c>
      <c r="K47" s="21"/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/>
      <c r="S47" s="71"/>
      <c r="T47" s="71"/>
      <c r="U47" s="73"/>
      <c r="V47" s="71"/>
      <c r="W47" s="71"/>
      <c r="X47" s="71"/>
      <c r="Y47" s="73"/>
      <c r="Z47" s="71"/>
      <c r="AA47" s="71"/>
      <c r="AB47" s="71"/>
      <c r="AC47" s="123"/>
      <c r="AD47" s="72"/>
      <c r="AE47" s="21"/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/>
      <c r="AO47" s="123"/>
      <c r="AQ47" s="21"/>
      <c r="AS47" s="123"/>
      <c r="AT47" s="77"/>
      <c r="AU47" s="71"/>
      <c r="AV47" s="77"/>
      <c r="AW47" s="128"/>
      <c r="AX47" s="78"/>
      <c r="AY47" s="84">
        <v>77</v>
      </c>
      <c r="AZ47" s="71">
        <v>78.5</v>
      </c>
      <c r="BA47" s="71">
        <v>1019.1</v>
      </c>
      <c r="BB47" s="71">
        <v>1019.5</v>
      </c>
      <c r="BC47" s="71" t="s">
        <v>49</v>
      </c>
      <c r="BD47" s="71">
        <v>1</v>
      </c>
      <c r="BE47" s="71">
        <v>0</v>
      </c>
      <c r="BF47" s="71">
        <v>4</v>
      </c>
      <c r="BG47" s="71" t="s">
        <v>18</v>
      </c>
      <c r="BH47" s="71">
        <v>7</v>
      </c>
      <c r="BI47" s="71"/>
      <c r="BJ47" s="79"/>
      <c r="BK47" s="80">
        <f t="shared" si="2"/>
        <v>32</v>
      </c>
      <c r="BL47" s="145">
        <f t="shared" si="3"/>
        <v>0</v>
      </c>
      <c r="BM47" s="146">
        <f t="shared" si="4"/>
        <v>0</v>
      </c>
      <c r="BN47" s="145">
        <f t="shared" si="5"/>
        <v>0</v>
      </c>
      <c r="BO47" s="146">
        <f t="shared" si="6"/>
        <v>0</v>
      </c>
    </row>
    <row r="48" spans="1:67" s="19" customFormat="1" x14ac:dyDescent="0.25">
      <c r="A48" s="40">
        <v>42503</v>
      </c>
      <c r="B48" s="41" t="str">
        <f t="shared" si="0"/>
        <v>16134</v>
      </c>
      <c r="C48" s="19" t="s">
        <v>26</v>
      </c>
      <c r="D48" s="19" t="s">
        <v>74</v>
      </c>
      <c r="E48" s="28">
        <v>7</v>
      </c>
      <c r="F48" s="28">
        <v>1</v>
      </c>
      <c r="G48" s="28" t="s">
        <v>32</v>
      </c>
      <c r="H48" s="42">
        <v>556</v>
      </c>
      <c r="I48" s="42">
        <f t="shared" si="1"/>
        <v>-44</v>
      </c>
      <c r="J48" s="23" t="s">
        <v>54</v>
      </c>
      <c r="K48" s="20"/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/>
      <c r="S48" s="28"/>
      <c r="T48" s="28"/>
      <c r="U48" s="43"/>
      <c r="V48" s="28"/>
      <c r="W48" s="28"/>
      <c r="X48" s="28"/>
      <c r="Y48" s="43"/>
      <c r="Z48" s="28"/>
      <c r="AA48" s="28"/>
      <c r="AB48" s="28"/>
      <c r="AC48" s="120"/>
      <c r="AD48" s="24"/>
      <c r="AE48" s="42"/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/>
      <c r="AM48" s="46"/>
      <c r="AN48" s="46"/>
      <c r="AO48" s="125"/>
      <c r="AQ48" s="42"/>
      <c r="AS48" s="120"/>
      <c r="AT48" s="47"/>
      <c r="AU48" s="28"/>
      <c r="AV48" s="47"/>
      <c r="AW48" s="127"/>
      <c r="AX48" s="48"/>
      <c r="AY48" s="42">
        <v>71.599999999999994</v>
      </c>
      <c r="AZ48" s="28">
        <v>78.400000000000006</v>
      </c>
      <c r="BA48" s="28">
        <v>1019.1</v>
      </c>
      <c r="BB48" s="28">
        <v>1019.5</v>
      </c>
      <c r="BC48" s="28" t="s">
        <v>49</v>
      </c>
      <c r="BD48" s="28">
        <v>1</v>
      </c>
      <c r="BE48" s="28">
        <v>0</v>
      </c>
      <c r="BF48" s="28">
        <v>4</v>
      </c>
      <c r="BG48" s="28" t="s">
        <v>16</v>
      </c>
      <c r="BH48" s="28">
        <v>7</v>
      </c>
      <c r="BI48" s="28"/>
      <c r="BJ48" s="36"/>
      <c r="BK48" s="29">
        <f t="shared" si="2"/>
        <v>32</v>
      </c>
      <c r="BL48" s="145">
        <f t="shared" si="3"/>
        <v>0</v>
      </c>
      <c r="BM48" s="146">
        <f t="shared" si="4"/>
        <v>0</v>
      </c>
      <c r="BN48" s="145">
        <f t="shared" si="5"/>
        <v>0</v>
      </c>
      <c r="BO48" s="146">
        <f t="shared" si="6"/>
        <v>0</v>
      </c>
    </row>
    <row r="49" spans="1:67" s="19" customFormat="1" x14ac:dyDescent="0.25">
      <c r="A49" s="40">
        <v>42503</v>
      </c>
      <c r="B49" s="41" t="str">
        <f t="shared" si="0"/>
        <v>16134</v>
      </c>
      <c r="C49" s="19" t="s">
        <v>26</v>
      </c>
      <c r="D49" s="19" t="s">
        <v>74</v>
      </c>
      <c r="E49" s="28">
        <v>7</v>
      </c>
      <c r="F49" s="28">
        <v>2</v>
      </c>
      <c r="G49" s="28" t="s">
        <v>32</v>
      </c>
      <c r="H49" s="42">
        <v>607</v>
      </c>
      <c r="I49" s="42">
        <f t="shared" si="1"/>
        <v>7</v>
      </c>
      <c r="J49" s="23" t="s">
        <v>54</v>
      </c>
      <c r="K49" s="20"/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/>
      <c r="S49" s="28"/>
      <c r="T49" s="28"/>
      <c r="U49" s="43"/>
      <c r="V49" s="28"/>
      <c r="W49" s="28"/>
      <c r="X49" s="28"/>
      <c r="Y49" s="43"/>
      <c r="Z49" s="28"/>
      <c r="AA49" s="28"/>
      <c r="AB49" s="28"/>
      <c r="AC49" s="120"/>
      <c r="AD49" s="24"/>
      <c r="AE49" s="42"/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/>
      <c r="AM49" s="46"/>
      <c r="AN49" s="46"/>
      <c r="AO49" s="125"/>
      <c r="AQ49" s="42"/>
      <c r="AS49" s="120"/>
      <c r="AT49" s="47"/>
      <c r="AU49" s="28"/>
      <c r="AV49" s="47"/>
      <c r="AW49" s="127"/>
      <c r="AX49" s="48"/>
      <c r="AY49" s="42">
        <v>71.599999999999994</v>
      </c>
      <c r="AZ49" s="28">
        <v>78.400000000000006</v>
      </c>
      <c r="BA49" s="28">
        <v>1019.1</v>
      </c>
      <c r="BB49" s="28">
        <v>1019.5</v>
      </c>
      <c r="BC49" s="28" t="s">
        <v>49</v>
      </c>
      <c r="BD49" s="28">
        <v>1</v>
      </c>
      <c r="BE49" s="28">
        <v>0</v>
      </c>
      <c r="BF49" s="28">
        <v>4</v>
      </c>
      <c r="BG49" s="28" t="s">
        <v>16</v>
      </c>
      <c r="BH49" s="28">
        <v>7</v>
      </c>
      <c r="BI49" s="28"/>
      <c r="BJ49" s="36"/>
      <c r="BK49" s="29">
        <f t="shared" si="2"/>
        <v>32</v>
      </c>
      <c r="BL49" s="145">
        <f t="shared" si="3"/>
        <v>0</v>
      </c>
      <c r="BM49" s="146">
        <f t="shared" si="4"/>
        <v>0</v>
      </c>
      <c r="BN49" s="145">
        <f t="shared" si="5"/>
        <v>0</v>
      </c>
      <c r="BO49" s="146">
        <f t="shared" si="6"/>
        <v>0</v>
      </c>
    </row>
    <row r="50" spans="1:67" s="19" customFormat="1" x14ac:dyDescent="0.25">
      <c r="A50" s="40">
        <v>42503</v>
      </c>
      <c r="B50" s="41" t="str">
        <f t="shared" si="0"/>
        <v>16134</v>
      </c>
      <c r="C50" s="19" t="s">
        <v>26</v>
      </c>
      <c r="D50" s="19" t="s">
        <v>74</v>
      </c>
      <c r="E50" s="28">
        <v>7</v>
      </c>
      <c r="F50" s="28">
        <v>3</v>
      </c>
      <c r="G50" s="28" t="s">
        <v>32</v>
      </c>
      <c r="H50" s="42">
        <v>619</v>
      </c>
      <c r="I50" s="42">
        <f t="shared" si="1"/>
        <v>19</v>
      </c>
      <c r="J50" s="23" t="s">
        <v>54</v>
      </c>
      <c r="K50" s="20"/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/>
      <c r="S50" s="28"/>
      <c r="T50" s="28"/>
      <c r="U50" s="43"/>
      <c r="V50" s="28"/>
      <c r="W50" s="28"/>
      <c r="X50" s="28"/>
      <c r="Y50" s="43"/>
      <c r="Z50" s="28"/>
      <c r="AA50" s="28"/>
      <c r="AB50" s="28"/>
      <c r="AC50" s="120"/>
      <c r="AD50" s="24"/>
      <c r="AE50" s="42"/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/>
      <c r="AM50" s="46"/>
      <c r="AN50" s="46"/>
      <c r="AO50" s="125"/>
      <c r="AQ50" s="42"/>
      <c r="AS50" s="120"/>
      <c r="AT50" s="47"/>
      <c r="AU50" s="28"/>
      <c r="AV50" s="47"/>
      <c r="AW50" s="127"/>
      <c r="AX50" s="48"/>
      <c r="AY50" s="42">
        <v>71.599999999999994</v>
      </c>
      <c r="AZ50" s="28">
        <v>78.400000000000006</v>
      </c>
      <c r="BA50" s="28">
        <v>1019.1</v>
      </c>
      <c r="BB50" s="28">
        <v>1019.5</v>
      </c>
      <c r="BC50" s="28" t="s">
        <v>49</v>
      </c>
      <c r="BD50" s="28">
        <v>1</v>
      </c>
      <c r="BE50" s="28">
        <v>2.1</v>
      </c>
      <c r="BF50" s="28">
        <v>4</v>
      </c>
      <c r="BG50" s="28" t="s">
        <v>16</v>
      </c>
      <c r="BH50" s="28">
        <v>7</v>
      </c>
      <c r="BI50" s="28"/>
      <c r="BJ50" s="36"/>
      <c r="BK50" s="29">
        <f t="shared" si="2"/>
        <v>32</v>
      </c>
      <c r="BL50" s="145">
        <f t="shared" si="3"/>
        <v>0</v>
      </c>
      <c r="BM50" s="146">
        <f t="shared" si="4"/>
        <v>0</v>
      </c>
      <c r="BN50" s="145">
        <f t="shared" si="5"/>
        <v>0</v>
      </c>
      <c r="BO50" s="146">
        <f t="shared" si="6"/>
        <v>0</v>
      </c>
    </row>
    <row r="51" spans="1:67" s="19" customFormat="1" x14ac:dyDescent="0.25">
      <c r="A51" s="40">
        <v>42503</v>
      </c>
      <c r="B51" s="41" t="str">
        <f t="shared" si="0"/>
        <v>16134</v>
      </c>
      <c r="C51" s="19" t="s">
        <v>26</v>
      </c>
      <c r="D51" s="19" t="s">
        <v>74</v>
      </c>
      <c r="E51" s="28">
        <v>7</v>
      </c>
      <c r="F51" s="28">
        <v>4</v>
      </c>
      <c r="G51" s="28" t="s">
        <v>32</v>
      </c>
      <c r="H51" s="42">
        <v>630</v>
      </c>
      <c r="I51" s="42">
        <f t="shared" si="1"/>
        <v>30</v>
      </c>
      <c r="J51" s="23" t="s">
        <v>54</v>
      </c>
      <c r="K51" s="20"/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/>
      <c r="S51" s="28"/>
      <c r="T51" s="28"/>
      <c r="U51" s="43"/>
      <c r="V51" s="28"/>
      <c r="W51" s="28"/>
      <c r="X51" s="28"/>
      <c r="Y51" s="43"/>
      <c r="Z51" s="28"/>
      <c r="AA51" s="28"/>
      <c r="AB51" s="28"/>
      <c r="AC51" s="120"/>
      <c r="AD51" s="24"/>
      <c r="AE51" s="42"/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/>
      <c r="AM51" s="46"/>
      <c r="AN51" s="46"/>
      <c r="AO51" s="125"/>
      <c r="AQ51" s="42"/>
      <c r="AS51" s="120"/>
      <c r="AT51" s="47"/>
      <c r="AU51" s="28"/>
      <c r="AV51" s="47"/>
      <c r="AW51" s="127"/>
      <c r="AX51" s="48"/>
      <c r="AY51" s="42">
        <v>71.599999999999994</v>
      </c>
      <c r="AZ51" s="28">
        <v>78.400000000000006</v>
      </c>
      <c r="BA51" s="28">
        <v>1019.1</v>
      </c>
      <c r="BB51" s="28">
        <v>1019.5</v>
      </c>
      <c r="BC51" s="28" t="s">
        <v>49</v>
      </c>
      <c r="BD51" s="28">
        <v>1</v>
      </c>
      <c r="BE51" s="28">
        <v>1.3</v>
      </c>
      <c r="BF51" s="28">
        <v>4</v>
      </c>
      <c r="BG51" s="28" t="s">
        <v>16</v>
      </c>
      <c r="BH51" s="28">
        <v>7</v>
      </c>
      <c r="BI51" s="28"/>
      <c r="BJ51" s="36"/>
      <c r="BK51" s="29">
        <f t="shared" si="2"/>
        <v>32</v>
      </c>
      <c r="BL51" s="145">
        <f t="shared" si="3"/>
        <v>0</v>
      </c>
      <c r="BM51" s="146">
        <f t="shared" si="4"/>
        <v>0</v>
      </c>
      <c r="BN51" s="145">
        <f t="shared" si="5"/>
        <v>0</v>
      </c>
      <c r="BO51" s="146">
        <f t="shared" si="6"/>
        <v>0</v>
      </c>
    </row>
    <row r="52" spans="1:67" s="19" customFormat="1" x14ac:dyDescent="0.25">
      <c r="A52" s="40">
        <v>42503</v>
      </c>
      <c r="B52" s="41" t="str">
        <f t="shared" si="0"/>
        <v>16134</v>
      </c>
      <c r="C52" s="19" t="s">
        <v>26</v>
      </c>
      <c r="D52" s="19" t="s">
        <v>74</v>
      </c>
      <c r="E52" s="28">
        <v>7</v>
      </c>
      <c r="F52" s="28">
        <v>5</v>
      </c>
      <c r="G52" s="28" t="s">
        <v>32</v>
      </c>
      <c r="H52" s="42">
        <v>642</v>
      </c>
      <c r="I52" s="42">
        <f t="shared" si="1"/>
        <v>42</v>
      </c>
      <c r="J52" s="23" t="s">
        <v>54</v>
      </c>
      <c r="K52" s="20"/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/>
      <c r="S52" s="28"/>
      <c r="T52" s="28"/>
      <c r="U52" s="43"/>
      <c r="V52" s="28"/>
      <c r="W52" s="28"/>
      <c r="X52" s="28"/>
      <c r="Y52" s="43"/>
      <c r="Z52" s="28"/>
      <c r="AA52" s="28"/>
      <c r="AB52" s="28"/>
      <c r="AC52" s="120"/>
      <c r="AD52" s="24"/>
      <c r="AE52" s="42"/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/>
      <c r="AM52" s="46"/>
      <c r="AN52" s="46"/>
      <c r="AO52" s="125"/>
      <c r="AQ52" s="42"/>
      <c r="AS52" s="120"/>
      <c r="AT52" s="47"/>
      <c r="AU52" s="28"/>
      <c r="AV52" s="47"/>
      <c r="AW52" s="127"/>
      <c r="AX52" s="48"/>
      <c r="AY52" s="42">
        <v>71.599999999999994</v>
      </c>
      <c r="AZ52" s="28">
        <v>78.400000000000006</v>
      </c>
      <c r="BA52" s="28">
        <v>1019.1</v>
      </c>
      <c r="BB52" s="28">
        <v>1019.5</v>
      </c>
      <c r="BC52" s="28" t="s">
        <v>49</v>
      </c>
      <c r="BD52" s="28">
        <v>1</v>
      </c>
      <c r="BE52" s="28">
        <v>0</v>
      </c>
      <c r="BF52" s="28">
        <v>4</v>
      </c>
      <c r="BG52" s="28" t="s">
        <v>16</v>
      </c>
      <c r="BH52" s="28">
        <v>7</v>
      </c>
      <c r="BI52" s="28"/>
      <c r="BJ52" s="36"/>
      <c r="BK52" s="29">
        <f t="shared" si="2"/>
        <v>32</v>
      </c>
      <c r="BL52" s="145">
        <f t="shared" si="3"/>
        <v>0</v>
      </c>
      <c r="BM52" s="146">
        <f t="shared" si="4"/>
        <v>0</v>
      </c>
      <c r="BN52" s="145">
        <f t="shared" si="5"/>
        <v>0</v>
      </c>
      <c r="BO52" s="146">
        <f t="shared" si="6"/>
        <v>0</v>
      </c>
    </row>
    <row r="53" spans="1:67" s="19" customFormat="1" x14ac:dyDescent="0.25">
      <c r="A53" s="40">
        <v>42503</v>
      </c>
      <c r="B53" s="41" t="str">
        <f t="shared" si="0"/>
        <v>16134</v>
      </c>
      <c r="C53" s="19" t="s">
        <v>26</v>
      </c>
      <c r="D53" s="19" t="s">
        <v>74</v>
      </c>
      <c r="E53" s="28">
        <v>7</v>
      </c>
      <c r="F53" s="28">
        <v>6</v>
      </c>
      <c r="G53" s="28" t="s">
        <v>32</v>
      </c>
      <c r="H53" s="42">
        <v>653</v>
      </c>
      <c r="I53" s="42">
        <f t="shared" si="1"/>
        <v>53</v>
      </c>
      <c r="J53" s="23" t="s">
        <v>54</v>
      </c>
      <c r="K53" s="20"/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/>
      <c r="S53" s="28"/>
      <c r="T53" s="28"/>
      <c r="U53" s="43"/>
      <c r="V53" s="28"/>
      <c r="W53" s="28"/>
      <c r="X53" s="28"/>
      <c r="Y53" s="43"/>
      <c r="Z53" s="28"/>
      <c r="AA53" s="28"/>
      <c r="AB53" s="28"/>
      <c r="AC53" s="120"/>
      <c r="AD53" s="24"/>
      <c r="AE53" s="42"/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/>
      <c r="AM53" s="46"/>
      <c r="AN53" s="46"/>
      <c r="AO53" s="125"/>
      <c r="AQ53" s="42"/>
      <c r="AS53" s="120"/>
      <c r="AT53" s="47"/>
      <c r="AU53" s="28"/>
      <c r="AV53" s="47"/>
      <c r="AW53" s="127"/>
      <c r="AX53" s="48"/>
      <c r="AY53" s="42">
        <v>71.599999999999994</v>
      </c>
      <c r="AZ53" s="28">
        <v>78.400000000000006</v>
      </c>
      <c r="BA53" s="28">
        <v>1019.1</v>
      </c>
      <c r="BB53" s="28">
        <v>1019.5</v>
      </c>
      <c r="BC53" s="28" t="s">
        <v>49</v>
      </c>
      <c r="BD53" s="28">
        <v>1</v>
      </c>
      <c r="BE53" s="28">
        <v>0</v>
      </c>
      <c r="BF53" s="28">
        <v>4</v>
      </c>
      <c r="BG53" s="28" t="s">
        <v>16</v>
      </c>
      <c r="BH53" s="28">
        <v>7</v>
      </c>
      <c r="BI53" s="28"/>
      <c r="BJ53" s="36"/>
      <c r="BK53" s="29">
        <f t="shared" si="2"/>
        <v>32</v>
      </c>
      <c r="BL53" s="145">
        <f t="shared" si="3"/>
        <v>0</v>
      </c>
      <c r="BM53" s="146">
        <f t="shared" si="4"/>
        <v>0</v>
      </c>
      <c r="BN53" s="145">
        <f t="shared" si="5"/>
        <v>0</v>
      </c>
      <c r="BO53" s="146">
        <f t="shared" si="6"/>
        <v>0</v>
      </c>
    </row>
    <row r="54" spans="1:67" s="19" customFormat="1" x14ac:dyDescent="0.25">
      <c r="A54" s="40">
        <v>42503</v>
      </c>
      <c r="B54" s="41" t="str">
        <f t="shared" si="0"/>
        <v>16134</v>
      </c>
      <c r="C54" s="19" t="s">
        <v>26</v>
      </c>
      <c r="D54" s="19" t="s">
        <v>74</v>
      </c>
      <c r="E54" s="28">
        <v>7</v>
      </c>
      <c r="F54" s="28">
        <v>7</v>
      </c>
      <c r="G54" s="28" t="s">
        <v>32</v>
      </c>
      <c r="H54" s="42">
        <v>704</v>
      </c>
      <c r="I54" s="42">
        <f t="shared" si="1"/>
        <v>104</v>
      </c>
      <c r="J54" s="23" t="s">
        <v>54</v>
      </c>
      <c r="K54" s="20"/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/>
      <c r="S54" s="28"/>
      <c r="T54" s="28"/>
      <c r="U54" s="43"/>
      <c r="V54" s="28"/>
      <c r="W54" s="28"/>
      <c r="X54" s="28"/>
      <c r="Y54" s="43"/>
      <c r="Z54" s="28"/>
      <c r="AA54" s="28"/>
      <c r="AB54" s="28"/>
      <c r="AC54" s="120"/>
      <c r="AD54" s="24"/>
      <c r="AE54" s="42"/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/>
      <c r="AM54" s="46"/>
      <c r="AN54" s="46"/>
      <c r="AO54" s="125"/>
      <c r="AQ54" s="42"/>
      <c r="AS54" s="120"/>
      <c r="AT54" s="47"/>
      <c r="AU54" s="28"/>
      <c r="AV54" s="47"/>
      <c r="AW54" s="127"/>
      <c r="AX54" s="48"/>
      <c r="AY54" s="42">
        <v>71.599999999999994</v>
      </c>
      <c r="AZ54" s="28">
        <v>78.400000000000006</v>
      </c>
      <c r="BA54" s="28">
        <v>1019.1</v>
      </c>
      <c r="BB54" s="28">
        <v>1019.5</v>
      </c>
      <c r="BC54" s="28" t="s">
        <v>49</v>
      </c>
      <c r="BD54" s="28">
        <v>1</v>
      </c>
      <c r="BE54" s="28">
        <v>1</v>
      </c>
      <c r="BF54" s="28">
        <v>4</v>
      </c>
      <c r="BG54" s="28" t="s">
        <v>16</v>
      </c>
      <c r="BH54" s="28">
        <v>7</v>
      </c>
      <c r="BI54" s="28"/>
      <c r="BJ54" s="36"/>
      <c r="BK54" s="29">
        <f t="shared" si="2"/>
        <v>32</v>
      </c>
      <c r="BL54" s="145">
        <f t="shared" si="3"/>
        <v>0</v>
      </c>
      <c r="BM54" s="146">
        <f t="shared" si="4"/>
        <v>0</v>
      </c>
      <c r="BN54" s="145">
        <f t="shared" si="5"/>
        <v>0</v>
      </c>
      <c r="BO54" s="146">
        <f t="shared" si="6"/>
        <v>0</v>
      </c>
    </row>
    <row r="55" spans="1:67" s="19" customFormat="1" x14ac:dyDescent="0.25">
      <c r="A55" s="40">
        <v>42503</v>
      </c>
      <c r="B55" s="41" t="str">
        <f t="shared" si="0"/>
        <v>16134</v>
      </c>
      <c r="C55" s="19" t="s">
        <v>26</v>
      </c>
      <c r="D55" s="19" t="s">
        <v>74</v>
      </c>
      <c r="E55" s="28">
        <v>7</v>
      </c>
      <c r="F55" s="28">
        <v>8</v>
      </c>
      <c r="G55" s="28" t="s">
        <v>32</v>
      </c>
      <c r="H55" s="42">
        <v>715</v>
      </c>
      <c r="I55" s="42">
        <f t="shared" si="1"/>
        <v>115</v>
      </c>
      <c r="J55" s="23" t="s">
        <v>54</v>
      </c>
      <c r="K55" s="20"/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/>
      <c r="S55" s="28"/>
      <c r="T55" s="28"/>
      <c r="U55" s="43"/>
      <c r="V55" s="28"/>
      <c r="W55" s="28"/>
      <c r="X55" s="28"/>
      <c r="Y55" s="43"/>
      <c r="Z55" s="28"/>
      <c r="AA55" s="28"/>
      <c r="AB55" s="28"/>
      <c r="AC55" s="120"/>
      <c r="AD55" s="24"/>
      <c r="AE55" s="42"/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/>
      <c r="AM55" s="46"/>
      <c r="AN55" s="46"/>
      <c r="AO55" s="125"/>
      <c r="AQ55" s="42"/>
      <c r="AS55" s="120"/>
      <c r="AT55" s="47"/>
      <c r="AU55" s="28"/>
      <c r="AV55" s="47"/>
      <c r="AW55" s="127"/>
      <c r="AX55" s="48"/>
      <c r="AY55" s="42">
        <v>71.599999999999994</v>
      </c>
      <c r="AZ55" s="28">
        <v>78.400000000000006</v>
      </c>
      <c r="BA55" s="28">
        <v>1019.1</v>
      </c>
      <c r="BB55" s="28">
        <v>1019.5</v>
      </c>
      <c r="BC55" s="28" t="s">
        <v>49</v>
      </c>
      <c r="BD55" s="28">
        <v>1</v>
      </c>
      <c r="BE55" s="28">
        <v>2.9</v>
      </c>
      <c r="BF55" s="28">
        <v>0</v>
      </c>
      <c r="BG55" s="28" t="s">
        <v>16</v>
      </c>
      <c r="BH55" s="28">
        <v>7</v>
      </c>
      <c r="BI55" s="28"/>
      <c r="BJ55" s="36"/>
      <c r="BK55" s="29">
        <f t="shared" si="2"/>
        <v>32</v>
      </c>
      <c r="BL55" s="145">
        <f t="shared" si="3"/>
        <v>0</v>
      </c>
      <c r="BM55" s="146">
        <f t="shared" si="4"/>
        <v>0</v>
      </c>
      <c r="BN55" s="145">
        <f t="shared" si="5"/>
        <v>0</v>
      </c>
      <c r="BO55" s="146">
        <f t="shared" si="6"/>
        <v>0</v>
      </c>
    </row>
    <row r="56" spans="1:67" s="19" customFormat="1" x14ac:dyDescent="0.25">
      <c r="A56" s="40">
        <v>42503</v>
      </c>
      <c r="B56" s="41" t="str">
        <f t="shared" si="0"/>
        <v>16134</v>
      </c>
      <c r="C56" s="19" t="s">
        <v>26</v>
      </c>
      <c r="D56" s="19" t="s">
        <v>74</v>
      </c>
      <c r="E56" s="28">
        <v>7</v>
      </c>
      <c r="F56" s="28">
        <v>9</v>
      </c>
      <c r="G56" s="28" t="s">
        <v>32</v>
      </c>
      <c r="H56" s="42">
        <v>727</v>
      </c>
      <c r="I56" s="42">
        <f t="shared" si="1"/>
        <v>127</v>
      </c>
      <c r="J56" s="23" t="s">
        <v>54</v>
      </c>
      <c r="K56" s="20"/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/>
      <c r="S56" s="28"/>
      <c r="T56" s="28"/>
      <c r="U56" s="43"/>
      <c r="V56" s="28"/>
      <c r="W56" s="28"/>
      <c r="X56" s="28"/>
      <c r="Y56" s="43"/>
      <c r="Z56" s="28"/>
      <c r="AA56" s="28"/>
      <c r="AB56" s="28"/>
      <c r="AC56" s="120"/>
      <c r="AD56" s="24"/>
      <c r="AE56" s="42"/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/>
      <c r="AM56" s="46"/>
      <c r="AN56" s="46"/>
      <c r="AO56" s="125"/>
      <c r="AQ56" s="42"/>
      <c r="AS56" s="120"/>
      <c r="AT56" s="47"/>
      <c r="AU56" s="28"/>
      <c r="AV56" s="47"/>
      <c r="AW56" s="127"/>
      <c r="AX56" s="48"/>
      <c r="AY56" s="42">
        <v>71.599999999999994</v>
      </c>
      <c r="AZ56" s="28">
        <v>78.400000000000006</v>
      </c>
      <c r="BA56" s="28">
        <v>1019.1</v>
      </c>
      <c r="BB56" s="28">
        <v>1019.5</v>
      </c>
      <c r="BC56" s="28" t="s">
        <v>49</v>
      </c>
      <c r="BD56" s="28">
        <v>1</v>
      </c>
      <c r="BE56" s="28">
        <v>2.4</v>
      </c>
      <c r="BF56" s="28">
        <v>0</v>
      </c>
      <c r="BG56" s="28" t="s">
        <v>16</v>
      </c>
      <c r="BH56" s="28">
        <v>7</v>
      </c>
      <c r="BI56" s="28"/>
      <c r="BJ56" s="36"/>
      <c r="BK56" s="29">
        <f t="shared" si="2"/>
        <v>32</v>
      </c>
      <c r="BL56" s="145">
        <f t="shared" si="3"/>
        <v>0</v>
      </c>
      <c r="BM56" s="146">
        <f t="shared" si="4"/>
        <v>0</v>
      </c>
      <c r="BN56" s="145">
        <f t="shared" si="5"/>
        <v>0</v>
      </c>
      <c r="BO56" s="146">
        <f t="shared" si="6"/>
        <v>0</v>
      </c>
    </row>
    <row r="57" spans="1:67" s="69" customFormat="1" x14ac:dyDescent="0.25">
      <c r="A57" s="67">
        <v>42503</v>
      </c>
      <c r="B57" s="68" t="str">
        <f t="shared" si="0"/>
        <v>16134</v>
      </c>
      <c r="C57" s="69" t="s">
        <v>26</v>
      </c>
      <c r="D57" s="69" t="s">
        <v>74</v>
      </c>
      <c r="E57" s="71">
        <v>7</v>
      </c>
      <c r="F57" s="71">
        <v>10</v>
      </c>
      <c r="G57" s="71" t="s">
        <v>32</v>
      </c>
      <c r="H57" s="21">
        <v>738</v>
      </c>
      <c r="I57" s="21">
        <f t="shared" si="1"/>
        <v>138</v>
      </c>
      <c r="J57" s="76" t="s">
        <v>54</v>
      </c>
      <c r="K57" s="21"/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/>
      <c r="S57" s="71"/>
      <c r="T57" s="71"/>
      <c r="U57" s="73"/>
      <c r="V57" s="71"/>
      <c r="W57" s="71"/>
      <c r="X57" s="71"/>
      <c r="Y57" s="73"/>
      <c r="Z57" s="71"/>
      <c r="AA57" s="71"/>
      <c r="AB57" s="71"/>
      <c r="AC57" s="123"/>
      <c r="AD57" s="72"/>
      <c r="AE57" s="21"/>
      <c r="AF57" s="71">
        <v>0</v>
      </c>
      <c r="AG57" s="71">
        <v>1</v>
      </c>
      <c r="AH57" s="71">
        <v>0</v>
      </c>
      <c r="AI57" s="71">
        <v>0</v>
      </c>
      <c r="AJ57" s="71">
        <v>0</v>
      </c>
      <c r="AK57" s="71">
        <v>0</v>
      </c>
      <c r="AL57" s="71"/>
      <c r="AO57" s="123"/>
      <c r="AP57" s="69" t="s">
        <v>42</v>
      </c>
      <c r="AQ57" s="21" t="s">
        <v>30</v>
      </c>
      <c r="AR57" s="69">
        <v>10</v>
      </c>
      <c r="AS57" s="123"/>
      <c r="AT57" s="77"/>
      <c r="AU57" s="71"/>
      <c r="AV57" s="77"/>
      <c r="AW57" s="128"/>
      <c r="AX57" s="78">
        <v>1</v>
      </c>
      <c r="AY57" s="21">
        <v>71.599999999999994</v>
      </c>
      <c r="AZ57" s="71">
        <v>78.400000000000006</v>
      </c>
      <c r="BA57" s="71">
        <v>1019.1</v>
      </c>
      <c r="BB57" s="71">
        <v>1019.5</v>
      </c>
      <c r="BC57" s="71" t="s">
        <v>49</v>
      </c>
      <c r="BD57" s="71">
        <v>1</v>
      </c>
      <c r="BE57" s="71">
        <v>3.2</v>
      </c>
      <c r="BF57" s="71">
        <v>0</v>
      </c>
      <c r="BG57" s="71" t="s">
        <v>16</v>
      </c>
      <c r="BH57" s="71">
        <v>7</v>
      </c>
      <c r="BI57" s="71"/>
      <c r="BJ57" s="79"/>
      <c r="BK57" s="80">
        <f t="shared" si="2"/>
        <v>32</v>
      </c>
      <c r="BL57" s="145">
        <f t="shared" si="3"/>
        <v>0</v>
      </c>
      <c r="BM57" s="146">
        <f t="shared" si="4"/>
        <v>0</v>
      </c>
      <c r="BN57" s="145">
        <f t="shared" si="5"/>
        <v>0</v>
      </c>
      <c r="BO57" s="146">
        <f t="shared" si="6"/>
        <v>0</v>
      </c>
    </row>
    <row r="58" spans="1:67" s="19" customFormat="1" x14ac:dyDescent="0.25">
      <c r="A58" s="63">
        <v>42503</v>
      </c>
      <c r="B58" s="41" t="str">
        <f t="shared" si="0"/>
        <v>16134</v>
      </c>
      <c r="C58" s="19" t="s">
        <v>26</v>
      </c>
      <c r="D58" s="46" t="s">
        <v>71</v>
      </c>
      <c r="E58" s="28">
        <v>8</v>
      </c>
      <c r="F58" s="28">
        <v>1</v>
      </c>
      <c r="G58" s="28" t="s">
        <v>32</v>
      </c>
      <c r="H58" s="42">
        <v>557</v>
      </c>
      <c r="I58" s="42">
        <f t="shared" si="1"/>
        <v>-43</v>
      </c>
      <c r="J58" s="23" t="s">
        <v>54</v>
      </c>
      <c r="K58" s="20"/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/>
      <c r="S58" s="28"/>
      <c r="T58" s="28"/>
      <c r="U58" s="43"/>
      <c r="V58" s="28"/>
      <c r="W58" s="28"/>
      <c r="X58" s="28"/>
      <c r="Y58" s="43"/>
      <c r="Z58" s="28"/>
      <c r="AA58" s="28"/>
      <c r="AB58" s="28"/>
      <c r="AC58" s="120"/>
      <c r="AD58" s="24"/>
      <c r="AE58" s="42"/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/>
      <c r="AM58" s="46"/>
      <c r="AN58" s="46"/>
      <c r="AO58" s="125"/>
      <c r="AQ58" s="42"/>
      <c r="AS58" s="120"/>
      <c r="AT58" s="47"/>
      <c r="AU58" s="28"/>
      <c r="AV58" s="47"/>
      <c r="AW58" s="127"/>
      <c r="AX58" s="48"/>
      <c r="AY58" s="42">
        <v>72.099999999999994</v>
      </c>
      <c r="AZ58" s="28">
        <v>73.8</v>
      </c>
      <c r="BA58" s="28">
        <v>1019.5</v>
      </c>
      <c r="BB58" s="28">
        <v>1019.5</v>
      </c>
      <c r="BC58" s="28" t="s">
        <v>49</v>
      </c>
      <c r="BD58" s="28">
        <v>1</v>
      </c>
      <c r="BE58" s="132">
        <v>1.4</v>
      </c>
      <c r="BF58" s="28">
        <v>4</v>
      </c>
      <c r="BG58" s="28" t="s">
        <v>16</v>
      </c>
      <c r="BH58" s="28">
        <v>7</v>
      </c>
      <c r="BI58" s="28"/>
      <c r="BJ58" s="36"/>
      <c r="BK58" s="29">
        <f t="shared" si="2"/>
        <v>32</v>
      </c>
      <c r="BL58" s="145">
        <f t="shared" si="3"/>
        <v>0</v>
      </c>
      <c r="BM58" s="146">
        <f t="shared" si="4"/>
        <v>0</v>
      </c>
      <c r="BN58" s="145">
        <f t="shared" si="5"/>
        <v>0</v>
      </c>
      <c r="BO58" s="146">
        <f t="shared" si="6"/>
        <v>0</v>
      </c>
    </row>
    <row r="59" spans="1:67" s="19" customFormat="1" x14ac:dyDescent="0.25">
      <c r="A59" s="57">
        <v>42503</v>
      </c>
      <c r="B59" s="41" t="str">
        <f t="shared" si="0"/>
        <v>16134</v>
      </c>
      <c r="C59" s="19" t="s">
        <v>26</v>
      </c>
      <c r="D59" s="46" t="s">
        <v>71</v>
      </c>
      <c r="E59" s="28">
        <v>8</v>
      </c>
      <c r="F59" s="28">
        <v>2</v>
      </c>
      <c r="G59" s="28" t="s">
        <v>32</v>
      </c>
      <c r="H59" s="42">
        <v>611</v>
      </c>
      <c r="I59" s="42">
        <f t="shared" si="1"/>
        <v>11</v>
      </c>
      <c r="J59" s="23" t="s">
        <v>54</v>
      </c>
      <c r="K59" s="20"/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/>
      <c r="S59" s="28"/>
      <c r="T59" s="28"/>
      <c r="U59" s="43"/>
      <c r="V59" s="28"/>
      <c r="W59" s="28"/>
      <c r="X59" s="28"/>
      <c r="Y59" s="43"/>
      <c r="Z59" s="28"/>
      <c r="AA59" s="28"/>
      <c r="AB59" s="28"/>
      <c r="AC59" s="120"/>
      <c r="AD59" s="24"/>
      <c r="AE59" s="42"/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/>
      <c r="AM59" s="46"/>
      <c r="AN59" s="46"/>
      <c r="AO59" s="125"/>
      <c r="AQ59" s="42"/>
      <c r="AS59" s="120"/>
      <c r="AT59" s="47"/>
      <c r="AU59" s="28"/>
      <c r="AV59" s="47"/>
      <c r="AW59" s="127"/>
      <c r="AX59" s="48"/>
      <c r="AY59" s="42">
        <v>72.099999999999994</v>
      </c>
      <c r="AZ59" s="28">
        <v>73.8</v>
      </c>
      <c r="BA59" s="28">
        <v>1019.5</v>
      </c>
      <c r="BB59" s="28">
        <v>1019.5</v>
      </c>
      <c r="BC59" s="28" t="s">
        <v>49</v>
      </c>
      <c r="BD59" s="28">
        <v>1</v>
      </c>
      <c r="BE59" s="132">
        <v>1.3</v>
      </c>
      <c r="BF59" s="28">
        <v>1</v>
      </c>
      <c r="BG59" s="28" t="s">
        <v>18</v>
      </c>
      <c r="BH59" s="28">
        <v>7</v>
      </c>
      <c r="BI59" s="28"/>
      <c r="BJ59" s="36"/>
      <c r="BK59" s="29">
        <f t="shared" si="2"/>
        <v>32</v>
      </c>
      <c r="BL59" s="145">
        <f t="shared" si="3"/>
        <v>0</v>
      </c>
      <c r="BM59" s="146">
        <f t="shared" si="4"/>
        <v>0</v>
      </c>
      <c r="BN59" s="145">
        <f t="shared" si="5"/>
        <v>0</v>
      </c>
      <c r="BO59" s="146">
        <f t="shared" si="6"/>
        <v>0</v>
      </c>
    </row>
    <row r="60" spans="1:67" s="19" customFormat="1" x14ac:dyDescent="0.25">
      <c r="A60" s="57">
        <v>42503</v>
      </c>
      <c r="B60" s="41" t="str">
        <f t="shared" si="0"/>
        <v>16134</v>
      </c>
      <c r="C60" s="19" t="s">
        <v>26</v>
      </c>
      <c r="D60" s="46" t="s">
        <v>71</v>
      </c>
      <c r="E60" s="28">
        <v>8</v>
      </c>
      <c r="F60" s="28">
        <v>3</v>
      </c>
      <c r="G60" s="28" t="s">
        <v>32</v>
      </c>
      <c r="H60" s="42">
        <v>630</v>
      </c>
      <c r="I60" s="42">
        <f t="shared" si="1"/>
        <v>30</v>
      </c>
      <c r="J60" s="23" t="s">
        <v>54</v>
      </c>
      <c r="K60" s="20"/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/>
      <c r="S60" s="28"/>
      <c r="T60" s="28"/>
      <c r="U60" s="43"/>
      <c r="V60" s="28"/>
      <c r="W60" s="28"/>
      <c r="X60" s="28"/>
      <c r="Y60" s="43"/>
      <c r="Z60" s="28"/>
      <c r="AA60" s="28"/>
      <c r="AB60" s="28"/>
      <c r="AC60" s="120"/>
      <c r="AD60" s="24"/>
      <c r="AE60" s="42"/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/>
      <c r="AM60" s="46"/>
      <c r="AN60" s="46"/>
      <c r="AO60" s="125"/>
      <c r="AQ60" s="42"/>
      <c r="AS60" s="120"/>
      <c r="AT60" s="47"/>
      <c r="AU60" s="28"/>
      <c r="AV60" s="47"/>
      <c r="AW60" s="127"/>
      <c r="AX60" s="48"/>
      <c r="AY60" s="42">
        <v>72.099999999999994</v>
      </c>
      <c r="AZ60" s="28">
        <v>73.8</v>
      </c>
      <c r="BA60" s="28">
        <v>1019.5</v>
      </c>
      <c r="BB60" s="28">
        <v>1019.5</v>
      </c>
      <c r="BC60" s="28" t="s">
        <v>49</v>
      </c>
      <c r="BD60" s="28">
        <v>1</v>
      </c>
      <c r="BE60" s="132">
        <v>1.3</v>
      </c>
      <c r="BF60" s="28">
        <v>0</v>
      </c>
      <c r="BG60" s="28" t="s">
        <v>16</v>
      </c>
      <c r="BH60" s="28">
        <v>7</v>
      </c>
      <c r="BI60" s="28"/>
      <c r="BJ60" s="36"/>
      <c r="BK60" s="29">
        <f t="shared" si="2"/>
        <v>32</v>
      </c>
      <c r="BL60" s="145">
        <f t="shared" si="3"/>
        <v>0</v>
      </c>
      <c r="BM60" s="146">
        <f t="shared" si="4"/>
        <v>0</v>
      </c>
      <c r="BN60" s="145">
        <f t="shared" si="5"/>
        <v>0</v>
      </c>
      <c r="BO60" s="146">
        <f t="shared" si="6"/>
        <v>0</v>
      </c>
    </row>
    <row r="61" spans="1:67" s="19" customFormat="1" x14ac:dyDescent="0.25">
      <c r="A61" s="57">
        <v>42503</v>
      </c>
      <c r="B61" s="41" t="str">
        <f t="shared" si="0"/>
        <v>16134</v>
      </c>
      <c r="C61" s="19" t="s">
        <v>26</v>
      </c>
      <c r="D61" s="46" t="s">
        <v>71</v>
      </c>
      <c r="E61" s="28">
        <v>8</v>
      </c>
      <c r="F61" s="28">
        <v>4</v>
      </c>
      <c r="G61" s="28" t="s">
        <v>32</v>
      </c>
      <c r="H61" s="42">
        <v>638</v>
      </c>
      <c r="I61" s="42">
        <f t="shared" si="1"/>
        <v>38</v>
      </c>
      <c r="J61" s="23" t="s">
        <v>54</v>
      </c>
      <c r="K61" s="20"/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/>
      <c r="S61" s="28"/>
      <c r="T61" s="28"/>
      <c r="U61" s="43"/>
      <c r="V61" s="28"/>
      <c r="W61" s="28"/>
      <c r="X61" s="28"/>
      <c r="Y61" s="43"/>
      <c r="Z61" s="28"/>
      <c r="AA61" s="28"/>
      <c r="AB61" s="28"/>
      <c r="AC61" s="120"/>
      <c r="AD61" s="24"/>
      <c r="AE61" s="42"/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/>
      <c r="AM61" s="46"/>
      <c r="AN61" s="46"/>
      <c r="AO61" s="125"/>
      <c r="AQ61" s="42"/>
      <c r="AS61" s="120"/>
      <c r="AT61" s="47"/>
      <c r="AU61" s="28"/>
      <c r="AV61" s="47"/>
      <c r="AW61" s="127"/>
      <c r="AX61" s="48"/>
      <c r="AY61" s="42">
        <v>72.099999999999994</v>
      </c>
      <c r="AZ61" s="28">
        <v>73.8</v>
      </c>
      <c r="BA61" s="28">
        <v>1019.5</v>
      </c>
      <c r="BB61" s="28">
        <v>1019.5</v>
      </c>
      <c r="BC61" s="28" t="s">
        <v>49</v>
      </c>
      <c r="BD61" s="28">
        <v>2</v>
      </c>
      <c r="BE61" s="132">
        <v>0</v>
      </c>
      <c r="BF61" s="28">
        <v>0</v>
      </c>
      <c r="BG61" s="28" t="s">
        <v>16</v>
      </c>
      <c r="BH61" s="28">
        <v>7</v>
      </c>
      <c r="BI61" s="28"/>
      <c r="BJ61" s="36"/>
      <c r="BK61" s="29">
        <f t="shared" si="2"/>
        <v>32</v>
      </c>
      <c r="BL61" s="145">
        <f t="shared" si="3"/>
        <v>0</v>
      </c>
      <c r="BM61" s="146">
        <f t="shared" si="4"/>
        <v>0</v>
      </c>
      <c r="BN61" s="145">
        <f t="shared" si="5"/>
        <v>0</v>
      </c>
      <c r="BO61" s="146">
        <f t="shared" si="6"/>
        <v>0</v>
      </c>
    </row>
    <row r="62" spans="1:67" s="19" customFormat="1" x14ac:dyDescent="0.25">
      <c r="A62" s="57">
        <v>42503</v>
      </c>
      <c r="B62" s="41" t="str">
        <f t="shared" si="0"/>
        <v>16134</v>
      </c>
      <c r="C62" s="19" t="s">
        <v>26</v>
      </c>
      <c r="D62" s="46" t="s">
        <v>71</v>
      </c>
      <c r="E62" s="28">
        <v>8</v>
      </c>
      <c r="F62" s="28">
        <v>5</v>
      </c>
      <c r="G62" s="28" t="s">
        <v>32</v>
      </c>
      <c r="H62" s="42">
        <v>650</v>
      </c>
      <c r="I62" s="42">
        <f t="shared" si="1"/>
        <v>50</v>
      </c>
      <c r="J62" s="23" t="s">
        <v>54</v>
      </c>
      <c r="K62" s="20"/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/>
      <c r="S62" s="28"/>
      <c r="T62" s="28"/>
      <c r="U62" s="43"/>
      <c r="V62" s="28"/>
      <c r="W62" s="28"/>
      <c r="X62" s="28"/>
      <c r="Y62" s="43"/>
      <c r="Z62" s="28"/>
      <c r="AA62" s="28"/>
      <c r="AB62" s="28"/>
      <c r="AC62" s="120"/>
      <c r="AD62" s="24"/>
      <c r="AE62" s="42"/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/>
      <c r="AM62" s="46"/>
      <c r="AN62" s="46"/>
      <c r="AO62" s="125"/>
      <c r="AQ62" s="42"/>
      <c r="AS62" s="120"/>
      <c r="AT62" s="47"/>
      <c r="AU62" s="28"/>
      <c r="AV62" s="47"/>
      <c r="AW62" s="127"/>
      <c r="AX62" s="48"/>
      <c r="AY62" s="42">
        <v>72.099999999999994</v>
      </c>
      <c r="AZ62" s="28">
        <v>73.8</v>
      </c>
      <c r="BA62" s="28">
        <v>1019.5</v>
      </c>
      <c r="BB62" s="28">
        <v>1019.5</v>
      </c>
      <c r="BC62" s="28" t="s">
        <v>49</v>
      </c>
      <c r="BD62" s="28">
        <v>1</v>
      </c>
      <c r="BE62" s="132">
        <v>0</v>
      </c>
      <c r="BF62" s="28">
        <v>0</v>
      </c>
      <c r="BG62" s="28" t="s">
        <v>16</v>
      </c>
      <c r="BH62" s="28">
        <v>7</v>
      </c>
      <c r="BI62" s="28"/>
      <c r="BJ62" s="36"/>
      <c r="BK62" s="29">
        <f t="shared" si="2"/>
        <v>32</v>
      </c>
      <c r="BL62" s="145">
        <f t="shared" si="3"/>
        <v>0</v>
      </c>
      <c r="BM62" s="146">
        <f t="shared" si="4"/>
        <v>0</v>
      </c>
      <c r="BN62" s="145">
        <f t="shared" si="5"/>
        <v>0</v>
      </c>
      <c r="BO62" s="146">
        <f t="shared" si="6"/>
        <v>0</v>
      </c>
    </row>
    <row r="63" spans="1:67" s="19" customFormat="1" x14ac:dyDescent="0.25">
      <c r="A63" s="57">
        <v>42503</v>
      </c>
      <c r="B63" s="41" t="str">
        <f t="shared" si="0"/>
        <v>16134</v>
      </c>
      <c r="C63" s="19" t="s">
        <v>26</v>
      </c>
      <c r="D63" s="46" t="s">
        <v>71</v>
      </c>
      <c r="E63" s="28">
        <v>8</v>
      </c>
      <c r="F63" s="28">
        <v>6</v>
      </c>
      <c r="G63" s="28" t="s">
        <v>32</v>
      </c>
      <c r="H63" s="42">
        <v>701</v>
      </c>
      <c r="I63" s="42">
        <f t="shared" si="1"/>
        <v>101</v>
      </c>
      <c r="J63" s="23" t="s">
        <v>54</v>
      </c>
      <c r="K63" s="20"/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/>
      <c r="S63" s="28"/>
      <c r="T63" s="28"/>
      <c r="U63" s="43"/>
      <c r="V63" s="28"/>
      <c r="W63" s="28"/>
      <c r="X63" s="28"/>
      <c r="Y63" s="43"/>
      <c r="Z63" s="28"/>
      <c r="AA63" s="28"/>
      <c r="AB63" s="28"/>
      <c r="AC63" s="120"/>
      <c r="AD63" s="24"/>
      <c r="AE63" s="42"/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/>
      <c r="AM63" s="46"/>
      <c r="AN63" s="46"/>
      <c r="AO63" s="125"/>
      <c r="AQ63" s="42"/>
      <c r="AS63" s="120"/>
      <c r="AT63" s="47"/>
      <c r="AU63" s="28"/>
      <c r="AV63" s="47"/>
      <c r="AW63" s="127"/>
      <c r="AX63" s="48"/>
      <c r="AY63" s="42">
        <v>72.099999999999994</v>
      </c>
      <c r="AZ63" s="28">
        <v>73.8</v>
      </c>
      <c r="BA63" s="28">
        <v>1019.5</v>
      </c>
      <c r="BB63" s="28">
        <v>1019.5</v>
      </c>
      <c r="BC63" s="28" t="s">
        <v>49</v>
      </c>
      <c r="BD63" s="28">
        <v>1</v>
      </c>
      <c r="BE63" s="132">
        <v>0</v>
      </c>
      <c r="BF63" s="28">
        <v>0</v>
      </c>
      <c r="BG63" s="28" t="s">
        <v>16</v>
      </c>
      <c r="BH63" s="28">
        <v>7</v>
      </c>
      <c r="BI63" s="28"/>
      <c r="BJ63" s="36"/>
      <c r="BK63" s="29">
        <f t="shared" si="2"/>
        <v>32</v>
      </c>
      <c r="BL63" s="145">
        <f t="shared" si="3"/>
        <v>0</v>
      </c>
      <c r="BM63" s="146">
        <f t="shared" si="4"/>
        <v>0</v>
      </c>
      <c r="BN63" s="145">
        <f t="shared" si="5"/>
        <v>0</v>
      </c>
      <c r="BO63" s="146">
        <f t="shared" si="6"/>
        <v>0</v>
      </c>
    </row>
    <row r="64" spans="1:67" s="69" customFormat="1" x14ac:dyDescent="0.25">
      <c r="A64" s="67">
        <v>42503</v>
      </c>
      <c r="B64" s="68" t="str">
        <f t="shared" si="0"/>
        <v>16134</v>
      </c>
      <c r="C64" s="69" t="s">
        <v>26</v>
      </c>
      <c r="D64" s="46" t="s">
        <v>71</v>
      </c>
      <c r="E64" s="71">
        <v>8</v>
      </c>
      <c r="F64" s="71">
        <v>7</v>
      </c>
      <c r="G64" s="71" t="s">
        <v>32</v>
      </c>
      <c r="H64" s="21">
        <v>712</v>
      </c>
      <c r="I64" s="21">
        <f t="shared" si="1"/>
        <v>112</v>
      </c>
      <c r="J64" s="23" t="s">
        <v>54</v>
      </c>
      <c r="K64" s="21"/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71"/>
      <c r="S64" s="71"/>
      <c r="T64" s="71"/>
      <c r="U64" s="73"/>
      <c r="V64" s="71"/>
      <c r="W64" s="71"/>
      <c r="X64" s="71"/>
      <c r="Y64" s="73"/>
      <c r="Z64" s="71"/>
      <c r="AA64" s="71"/>
      <c r="AB64" s="71"/>
      <c r="AC64" s="123"/>
      <c r="AD64" s="72"/>
      <c r="AE64" s="21"/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71"/>
      <c r="AO64" s="123"/>
      <c r="AQ64" s="21"/>
      <c r="AS64" s="123"/>
      <c r="AT64" s="77"/>
      <c r="AU64" s="71"/>
      <c r="AV64" s="77"/>
      <c r="AW64" s="128"/>
      <c r="AX64" s="78"/>
      <c r="AY64" s="42">
        <v>72.099999999999994</v>
      </c>
      <c r="AZ64" s="28">
        <v>73.8</v>
      </c>
      <c r="BA64" s="28">
        <v>1019.5</v>
      </c>
      <c r="BB64" s="28">
        <v>1019.5</v>
      </c>
      <c r="BC64" s="28" t="s">
        <v>49</v>
      </c>
      <c r="BD64" s="28">
        <v>1</v>
      </c>
      <c r="BE64" s="131">
        <v>1.8</v>
      </c>
      <c r="BF64" s="28">
        <v>0</v>
      </c>
      <c r="BG64" s="28" t="s">
        <v>16</v>
      </c>
      <c r="BH64" s="71">
        <v>7</v>
      </c>
      <c r="BI64" s="71"/>
      <c r="BJ64" s="79"/>
      <c r="BK64" s="80">
        <f t="shared" si="2"/>
        <v>32</v>
      </c>
      <c r="BL64" s="145">
        <f t="shared" si="3"/>
        <v>0</v>
      </c>
      <c r="BM64" s="146">
        <f t="shared" si="4"/>
        <v>0</v>
      </c>
      <c r="BN64" s="145">
        <f t="shared" si="5"/>
        <v>0</v>
      </c>
      <c r="BO64" s="146">
        <f t="shared" si="6"/>
        <v>0</v>
      </c>
    </row>
    <row r="65" spans="1:67" s="19" customFormat="1" x14ac:dyDescent="0.25">
      <c r="A65" s="40">
        <v>42503</v>
      </c>
      <c r="B65" s="41" t="str">
        <f t="shared" ref="B65:B69" si="7">RIGHT(YEAR(A65),2)&amp;TEXT(A65-DATE(YEAR(A65),1,0),"000")</f>
        <v>16134</v>
      </c>
      <c r="C65" s="19" t="s">
        <v>26</v>
      </c>
      <c r="D65" s="19" t="s">
        <v>88</v>
      </c>
      <c r="E65" s="28">
        <v>13</v>
      </c>
      <c r="F65" s="28">
        <v>1</v>
      </c>
      <c r="G65" s="28" t="s">
        <v>32</v>
      </c>
      <c r="H65" s="42">
        <v>606</v>
      </c>
      <c r="I65" s="42">
        <f t="shared" ref="I65:I69" si="8">H65-600</f>
        <v>6</v>
      </c>
      <c r="J65" s="23" t="s">
        <v>54</v>
      </c>
      <c r="K65" s="20"/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28"/>
      <c r="S65" s="28"/>
      <c r="T65" s="28"/>
      <c r="U65" s="43"/>
      <c r="V65" s="28"/>
      <c r="W65" s="28"/>
      <c r="X65" s="28"/>
      <c r="Y65" s="43"/>
      <c r="Z65" s="28"/>
      <c r="AA65" s="28"/>
      <c r="AB65" s="28"/>
      <c r="AC65" s="120"/>
      <c r="AD65" s="24"/>
      <c r="AE65" s="42"/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28"/>
      <c r="AM65" s="46"/>
      <c r="AN65" s="46"/>
      <c r="AO65" s="125"/>
      <c r="AQ65" s="42"/>
      <c r="AS65" s="120"/>
      <c r="AT65" s="47"/>
      <c r="AU65" s="28"/>
      <c r="AV65" s="47"/>
      <c r="AW65" s="127"/>
      <c r="AX65" s="48"/>
      <c r="AY65" s="88">
        <v>73.8</v>
      </c>
      <c r="AZ65" s="66">
        <v>73.5</v>
      </c>
      <c r="BA65" s="65">
        <v>1019.1</v>
      </c>
      <c r="BB65" s="65">
        <v>1020</v>
      </c>
      <c r="BC65" s="65">
        <v>0</v>
      </c>
      <c r="BD65" s="65">
        <v>0</v>
      </c>
      <c r="BE65" s="28">
        <v>0</v>
      </c>
      <c r="BF65" s="28">
        <v>2</v>
      </c>
      <c r="BG65" s="28"/>
      <c r="BH65" s="28">
        <v>7</v>
      </c>
      <c r="BI65" s="28"/>
      <c r="BJ65" s="36"/>
      <c r="BK65" s="29">
        <f t="shared" ref="BK65:BK69" si="9">CONVERT(BJ65,"C","F")</f>
        <v>32</v>
      </c>
      <c r="BL65" s="145">
        <f t="shared" si="3"/>
        <v>0</v>
      </c>
      <c r="BM65" s="146">
        <f t="shared" si="4"/>
        <v>0</v>
      </c>
      <c r="BN65" s="145">
        <f t="shared" si="5"/>
        <v>0</v>
      </c>
      <c r="BO65" s="146">
        <f t="shared" si="6"/>
        <v>0</v>
      </c>
    </row>
    <row r="66" spans="1:67" s="19" customFormat="1" x14ac:dyDescent="0.25">
      <c r="A66" s="40">
        <v>42503</v>
      </c>
      <c r="B66" s="41" t="str">
        <f t="shared" si="7"/>
        <v>16134</v>
      </c>
      <c r="C66" s="19" t="s">
        <v>26</v>
      </c>
      <c r="D66" s="19" t="s">
        <v>88</v>
      </c>
      <c r="E66" s="28">
        <v>13</v>
      </c>
      <c r="F66" s="28">
        <v>2</v>
      </c>
      <c r="G66" s="28" t="s">
        <v>32</v>
      </c>
      <c r="H66" s="42">
        <v>617</v>
      </c>
      <c r="I66" s="42">
        <f t="shared" si="8"/>
        <v>17</v>
      </c>
      <c r="J66" s="23" t="s">
        <v>54</v>
      </c>
      <c r="K66" s="20"/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8"/>
      <c r="S66" s="28"/>
      <c r="T66" s="28"/>
      <c r="U66" s="43"/>
      <c r="V66" s="28"/>
      <c r="W66" s="28"/>
      <c r="X66" s="28"/>
      <c r="Y66" s="43"/>
      <c r="Z66" s="28"/>
      <c r="AA66" s="28"/>
      <c r="AB66" s="28"/>
      <c r="AC66" s="120"/>
      <c r="AD66" s="24"/>
      <c r="AE66" s="42"/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8"/>
      <c r="AM66" s="46"/>
      <c r="AN66" s="46"/>
      <c r="AO66" s="125"/>
      <c r="AQ66" s="42"/>
      <c r="AS66" s="120"/>
      <c r="AT66" s="47"/>
      <c r="AU66" s="28"/>
      <c r="AV66" s="47"/>
      <c r="AW66" s="127"/>
      <c r="AX66" s="48"/>
      <c r="AY66" s="87">
        <v>73.8</v>
      </c>
      <c r="AZ66" s="20">
        <v>73.5</v>
      </c>
      <c r="BA66" s="22">
        <v>1019.1</v>
      </c>
      <c r="BB66" s="22">
        <v>1020</v>
      </c>
      <c r="BC66" s="22">
        <v>0</v>
      </c>
      <c r="BD66" s="22">
        <v>1</v>
      </c>
      <c r="BE66" s="28">
        <v>0</v>
      </c>
      <c r="BF66" s="28">
        <v>1</v>
      </c>
      <c r="BG66" s="28"/>
      <c r="BH66" s="28">
        <v>7</v>
      </c>
      <c r="BI66" s="28"/>
      <c r="BJ66" s="36"/>
      <c r="BK66" s="29">
        <f t="shared" si="9"/>
        <v>32</v>
      </c>
      <c r="BL66" s="145">
        <f t="shared" si="3"/>
        <v>0</v>
      </c>
      <c r="BM66" s="146">
        <f t="shared" si="4"/>
        <v>0</v>
      </c>
      <c r="BN66" s="145">
        <f t="shared" si="5"/>
        <v>0</v>
      </c>
      <c r="BO66" s="146">
        <f t="shared" si="6"/>
        <v>0</v>
      </c>
    </row>
    <row r="67" spans="1:67" s="19" customFormat="1" x14ac:dyDescent="0.25">
      <c r="A67" s="40">
        <v>42503</v>
      </c>
      <c r="B67" s="41" t="str">
        <f t="shared" si="7"/>
        <v>16134</v>
      </c>
      <c r="C67" s="19" t="s">
        <v>26</v>
      </c>
      <c r="D67" s="19" t="s">
        <v>88</v>
      </c>
      <c r="E67" s="28">
        <v>13</v>
      </c>
      <c r="F67" s="28">
        <v>3</v>
      </c>
      <c r="G67" s="28" t="s">
        <v>32</v>
      </c>
      <c r="H67" s="42">
        <v>642</v>
      </c>
      <c r="I67" s="42">
        <f t="shared" si="8"/>
        <v>42</v>
      </c>
      <c r="J67" s="23" t="s">
        <v>54</v>
      </c>
      <c r="K67" s="20"/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8"/>
      <c r="S67" s="28"/>
      <c r="T67" s="28"/>
      <c r="U67" s="43"/>
      <c r="V67" s="28"/>
      <c r="W67" s="28"/>
      <c r="X67" s="28"/>
      <c r="Y67" s="43"/>
      <c r="Z67" s="28"/>
      <c r="AA67" s="28"/>
      <c r="AB67" s="28"/>
      <c r="AC67" s="120"/>
      <c r="AD67" s="24"/>
      <c r="AE67" s="42"/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8"/>
      <c r="AM67" s="46"/>
      <c r="AN67" s="46"/>
      <c r="AO67" s="125"/>
      <c r="AQ67" s="42"/>
      <c r="AS67" s="120"/>
      <c r="AT67" s="47"/>
      <c r="AU67" s="28"/>
      <c r="AV67" s="47"/>
      <c r="AW67" s="127"/>
      <c r="AX67" s="48"/>
      <c r="AY67" s="87">
        <v>73.8</v>
      </c>
      <c r="AZ67" s="20">
        <v>73.5</v>
      </c>
      <c r="BA67" s="22">
        <v>1019.1</v>
      </c>
      <c r="BB67" s="22">
        <v>1020</v>
      </c>
      <c r="BC67" s="22">
        <v>0</v>
      </c>
      <c r="BD67" s="22">
        <v>1</v>
      </c>
      <c r="BE67" s="28">
        <v>0</v>
      </c>
      <c r="BF67" s="28">
        <v>1</v>
      </c>
      <c r="BG67" s="28"/>
      <c r="BH67" s="28">
        <v>7</v>
      </c>
      <c r="BI67" s="28"/>
      <c r="BJ67" s="36"/>
      <c r="BK67" s="29">
        <f t="shared" si="9"/>
        <v>32</v>
      </c>
      <c r="BL67" s="145">
        <f t="shared" si="3"/>
        <v>0</v>
      </c>
      <c r="BM67" s="146">
        <f t="shared" si="4"/>
        <v>0</v>
      </c>
      <c r="BN67" s="145">
        <f t="shared" si="5"/>
        <v>0</v>
      </c>
      <c r="BO67" s="146">
        <f t="shared" si="6"/>
        <v>0</v>
      </c>
    </row>
    <row r="68" spans="1:67" s="19" customFormat="1" x14ac:dyDescent="0.25">
      <c r="A68" s="40">
        <v>42503</v>
      </c>
      <c r="B68" s="41" t="str">
        <f t="shared" si="7"/>
        <v>16134</v>
      </c>
      <c r="C68" s="19" t="s">
        <v>26</v>
      </c>
      <c r="D68" s="19" t="s">
        <v>88</v>
      </c>
      <c r="E68" s="28">
        <v>13</v>
      </c>
      <c r="F68" s="28">
        <v>4</v>
      </c>
      <c r="G68" s="28" t="s">
        <v>32</v>
      </c>
      <c r="H68" s="42">
        <v>655</v>
      </c>
      <c r="I68" s="42">
        <f t="shared" si="8"/>
        <v>55</v>
      </c>
      <c r="J68" s="23" t="s">
        <v>54</v>
      </c>
      <c r="K68" s="20"/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8"/>
      <c r="S68" s="28"/>
      <c r="T68" s="28"/>
      <c r="U68" s="43"/>
      <c r="V68" s="28"/>
      <c r="W68" s="28"/>
      <c r="X68" s="28"/>
      <c r="Y68" s="43"/>
      <c r="Z68" s="28"/>
      <c r="AA68" s="28"/>
      <c r="AB68" s="28"/>
      <c r="AC68" s="120"/>
      <c r="AD68" s="24"/>
      <c r="AE68" s="42"/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8"/>
      <c r="AM68" s="46"/>
      <c r="AN68" s="46"/>
      <c r="AO68" s="125"/>
      <c r="AQ68" s="42"/>
      <c r="AS68" s="120"/>
      <c r="AT68" s="47"/>
      <c r="AU68" s="28"/>
      <c r="AV68" s="47"/>
      <c r="AW68" s="127"/>
      <c r="AX68" s="48"/>
      <c r="AY68" s="87">
        <v>73.8</v>
      </c>
      <c r="AZ68" s="20">
        <v>73.5</v>
      </c>
      <c r="BA68" s="22">
        <v>1019.1</v>
      </c>
      <c r="BB68" s="22">
        <v>1020</v>
      </c>
      <c r="BC68" s="22">
        <v>0</v>
      </c>
      <c r="BD68" s="22">
        <v>1</v>
      </c>
      <c r="BE68" s="28">
        <v>0</v>
      </c>
      <c r="BF68" s="28">
        <v>1</v>
      </c>
      <c r="BG68" s="28"/>
      <c r="BH68" s="28">
        <v>7</v>
      </c>
      <c r="BI68" s="28"/>
      <c r="BJ68" s="36"/>
      <c r="BK68" s="29">
        <f t="shared" si="9"/>
        <v>32</v>
      </c>
      <c r="BL68" s="145">
        <f t="shared" si="3"/>
        <v>0</v>
      </c>
      <c r="BM68" s="146">
        <f t="shared" si="4"/>
        <v>0</v>
      </c>
      <c r="BN68" s="145">
        <f t="shared" si="5"/>
        <v>0</v>
      </c>
      <c r="BO68" s="146">
        <f t="shared" si="6"/>
        <v>0</v>
      </c>
    </row>
    <row r="69" spans="1:67" s="69" customFormat="1" x14ac:dyDescent="0.25">
      <c r="A69" s="67">
        <v>42503</v>
      </c>
      <c r="B69" s="68" t="str">
        <f t="shared" si="7"/>
        <v>16134</v>
      </c>
      <c r="C69" s="69" t="s">
        <v>26</v>
      </c>
      <c r="D69" s="69" t="s">
        <v>88</v>
      </c>
      <c r="E69" s="71">
        <v>13</v>
      </c>
      <c r="F69" s="71">
        <v>5</v>
      </c>
      <c r="G69" s="71" t="s">
        <v>32</v>
      </c>
      <c r="H69" s="21">
        <v>706</v>
      </c>
      <c r="I69" s="21">
        <f t="shared" si="8"/>
        <v>106</v>
      </c>
      <c r="J69" s="76" t="s">
        <v>54</v>
      </c>
      <c r="K69" s="21"/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/>
      <c r="S69" s="71"/>
      <c r="T69" s="71"/>
      <c r="U69" s="73"/>
      <c r="V69" s="71"/>
      <c r="W69" s="71"/>
      <c r="X69" s="71"/>
      <c r="Y69" s="73"/>
      <c r="Z69" s="71"/>
      <c r="AA69" s="71"/>
      <c r="AB69" s="71"/>
      <c r="AC69" s="123"/>
      <c r="AD69" s="72"/>
      <c r="AE69" s="21"/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/>
      <c r="AO69" s="123"/>
      <c r="AQ69" s="21"/>
      <c r="AS69" s="123"/>
      <c r="AT69" s="77"/>
      <c r="AU69" s="71"/>
      <c r="AV69" s="77"/>
      <c r="AW69" s="128"/>
      <c r="AX69" s="78"/>
      <c r="AY69" s="87">
        <v>73.8</v>
      </c>
      <c r="AZ69" s="21">
        <v>73.5</v>
      </c>
      <c r="BA69" s="71">
        <v>1019.1</v>
      </c>
      <c r="BB69" s="71">
        <v>1020</v>
      </c>
      <c r="BC69" s="71">
        <v>0</v>
      </c>
      <c r="BD69" s="71">
        <v>0</v>
      </c>
      <c r="BE69" s="71">
        <v>0</v>
      </c>
      <c r="BF69" s="71">
        <v>1</v>
      </c>
      <c r="BG69" s="71"/>
      <c r="BH69" s="71">
        <v>7</v>
      </c>
      <c r="BI69" s="71"/>
      <c r="BJ69" s="79"/>
      <c r="BK69" s="80">
        <f t="shared" si="9"/>
        <v>32</v>
      </c>
      <c r="BL69" s="145">
        <f t="shared" si="3"/>
        <v>0</v>
      </c>
      <c r="BM69" s="146">
        <f t="shared" si="4"/>
        <v>0</v>
      </c>
      <c r="BN69" s="145">
        <f t="shared" si="5"/>
        <v>0</v>
      </c>
      <c r="BO69" s="146">
        <f t="shared" si="6"/>
        <v>0</v>
      </c>
    </row>
    <row r="70" spans="1:67" s="19" customFormat="1" x14ac:dyDescent="0.25">
      <c r="A70" s="40">
        <v>42503</v>
      </c>
      <c r="B70" s="41" t="str">
        <f t="shared" si="0"/>
        <v>16134</v>
      </c>
      <c r="C70" s="19" t="s">
        <v>26</v>
      </c>
      <c r="D70" s="46" t="s">
        <v>89</v>
      </c>
      <c r="E70" s="28">
        <v>13</v>
      </c>
      <c r="F70" s="28">
        <v>1</v>
      </c>
      <c r="G70" s="28" t="s">
        <v>32</v>
      </c>
      <c r="H70" s="42">
        <v>606</v>
      </c>
      <c r="I70" s="42">
        <f t="shared" si="1"/>
        <v>6</v>
      </c>
      <c r="J70" s="23" t="s">
        <v>54</v>
      </c>
      <c r="K70" s="20"/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8"/>
      <c r="S70" s="28"/>
      <c r="T70" s="28"/>
      <c r="U70" s="43"/>
      <c r="V70" s="28"/>
      <c r="W70" s="28"/>
      <c r="X70" s="28"/>
      <c r="Y70" s="43"/>
      <c r="Z70" s="28"/>
      <c r="AA70" s="28"/>
      <c r="AB70" s="28"/>
      <c r="AC70" s="120"/>
      <c r="AD70" s="24"/>
      <c r="AE70" s="42"/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8"/>
      <c r="AM70" s="46"/>
      <c r="AN70" s="46"/>
      <c r="AO70" s="125"/>
      <c r="AQ70" s="42"/>
      <c r="AS70" s="120"/>
      <c r="AT70" s="47"/>
      <c r="AU70" s="28"/>
      <c r="AV70" s="47"/>
      <c r="AW70" s="127"/>
      <c r="AX70" s="81"/>
      <c r="AY70" s="87">
        <v>74.2</v>
      </c>
      <c r="AZ70" s="66">
        <v>76.2</v>
      </c>
      <c r="BA70" s="65">
        <v>1019.4</v>
      </c>
      <c r="BB70" s="65">
        <v>1019.9</v>
      </c>
      <c r="BC70" s="65">
        <v>0</v>
      </c>
      <c r="BD70" s="28">
        <v>0</v>
      </c>
      <c r="BE70" s="28">
        <v>0</v>
      </c>
      <c r="BF70" s="28">
        <v>1</v>
      </c>
      <c r="BG70" s="28"/>
      <c r="BH70" s="28">
        <v>7</v>
      </c>
      <c r="BI70" s="28"/>
      <c r="BJ70" s="36"/>
      <c r="BK70" s="29">
        <f t="shared" si="2"/>
        <v>32</v>
      </c>
      <c r="BL70" s="145">
        <f t="shared" ref="BL70:BL89" si="10">IF(G70="B-C",IF(AND(SUM(L70:O70)=0,P70=1,Q70=0),1,IF(L70="-","-",0)),IF(AND(SUM(L70:O70)=0,P70=0,Q70=1),1,IF(L70="-","-",0)))</f>
        <v>0</v>
      </c>
      <c r="BM70" s="146">
        <f t="shared" ref="BM70:BM89" si="11">IF(AND(SUM(L70:O70)=0,P70=1,Q70=1),1,IF(L70="-","-",0))</f>
        <v>0</v>
      </c>
      <c r="BN70" s="145">
        <f t="shared" ref="BN70:BN89" si="12">IF(G70="B-C",IF(AND(SUM(L70:O70)=0,P70=0,Q70=1),1,IF(L70="-","-",0)),IF(AND(SUM(L70:O70)=0,P70=1,Q70=0),1,IF(L70="-","-",0)))</f>
        <v>0</v>
      </c>
      <c r="BO70" s="146">
        <f t="shared" ref="BO70:BO89" si="13">IF(AND(SUM(L70:O70)&gt;0,P70=0,Q70=0),1,IF(L70="-","-",0))</f>
        <v>0</v>
      </c>
    </row>
    <row r="71" spans="1:67" s="19" customFormat="1" x14ac:dyDescent="0.25">
      <c r="A71" s="40">
        <v>42503</v>
      </c>
      <c r="B71" s="41" t="str">
        <f t="shared" si="0"/>
        <v>16134</v>
      </c>
      <c r="C71" s="19" t="s">
        <v>26</v>
      </c>
      <c r="D71" s="46" t="s">
        <v>89</v>
      </c>
      <c r="E71" s="28">
        <v>13</v>
      </c>
      <c r="F71" s="28">
        <v>2</v>
      </c>
      <c r="G71" s="28" t="s">
        <v>32</v>
      </c>
      <c r="H71" s="42">
        <v>617</v>
      </c>
      <c r="I71" s="42">
        <f t="shared" si="1"/>
        <v>17</v>
      </c>
      <c r="J71" s="23" t="s">
        <v>54</v>
      </c>
      <c r="K71" s="20"/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8"/>
      <c r="S71" s="28"/>
      <c r="T71" s="28"/>
      <c r="U71" s="43"/>
      <c r="V71" s="28"/>
      <c r="W71" s="28"/>
      <c r="X71" s="28"/>
      <c r="Y71" s="43"/>
      <c r="Z71" s="28"/>
      <c r="AA71" s="28"/>
      <c r="AB71" s="28"/>
      <c r="AC71" s="120"/>
      <c r="AD71" s="24"/>
      <c r="AE71" s="42"/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8"/>
      <c r="AM71" s="46"/>
      <c r="AN71" s="46"/>
      <c r="AO71" s="125"/>
      <c r="AQ71" s="42"/>
      <c r="AS71" s="120"/>
      <c r="AT71" s="47"/>
      <c r="AU71" s="28"/>
      <c r="AV71" s="47"/>
      <c r="AW71" s="127"/>
      <c r="AX71" s="81"/>
      <c r="AY71" s="87">
        <v>74.2</v>
      </c>
      <c r="AZ71" s="20">
        <v>76.2</v>
      </c>
      <c r="BA71" s="22">
        <v>1019.4</v>
      </c>
      <c r="BB71" s="22">
        <v>1019.9</v>
      </c>
      <c r="BC71" s="22">
        <v>0</v>
      </c>
      <c r="BD71" s="28">
        <v>0</v>
      </c>
      <c r="BE71" s="28">
        <v>0</v>
      </c>
      <c r="BF71" s="28">
        <v>1</v>
      </c>
      <c r="BG71" s="28"/>
      <c r="BH71" s="28">
        <v>7</v>
      </c>
      <c r="BI71" s="28"/>
      <c r="BJ71" s="36"/>
      <c r="BK71" s="29">
        <f t="shared" si="2"/>
        <v>32</v>
      </c>
      <c r="BL71" s="145">
        <f t="shared" si="10"/>
        <v>0</v>
      </c>
      <c r="BM71" s="146">
        <f t="shared" si="11"/>
        <v>0</v>
      </c>
      <c r="BN71" s="145">
        <f t="shared" si="12"/>
        <v>0</v>
      </c>
      <c r="BO71" s="146">
        <f t="shared" si="13"/>
        <v>0</v>
      </c>
    </row>
    <row r="72" spans="1:67" s="19" customFormat="1" x14ac:dyDescent="0.25">
      <c r="A72" s="40">
        <v>42503</v>
      </c>
      <c r="B72" s="41" t="str">
        <f t="shared" si="0"/>
        <v>16134</v>
      </c>
      <c r="C72" s="19" t="s">
        <v>26</v>
      </c>
      <c r="D72" s="46" t="s">
        <v>89</v>
      </c>
      <c r="E72" s="28">
        <v>13</v>
      </c>
      <c r="F72" s="28">
        <v>3</v>
      </c>
      <c r="G72" s="28" t="s">
        <v>32</v>
      </c>
      <c r="H72" s="42">
        <v>642</v>
      </c>
      <c r="I72" s="42">
        <f t="shared" si="1"/>
        <v>42</v>
      </c>
      <c r="J72" s="23" t="s">
        <v>54</v>
      </c>
      <c r="K72" s="20"/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8"/>
      <c r="S72" s="28"/>
      <c r="T72" s="28"/>
      <c r="U72" s="43"/>
      <c r="V72" s="28"/>
      <c r="W72" s="28"/>
      <c r="X72" s="28"/>
      <c r="Y72" s="43"/>
      <c r="Z72" s="28"/>
      <c r="AA72" s="28"/>
      <c r="AB72" s="28"/>
      <c r="AC72" s="120"/>
      <c r="AD72" s="24"/>
      <c r="AE72" s="42"/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8"/>
      <c r="AM72" s="46"/>
      <c r="AN72" s="46"/>
      <c r="AO72" s="125"/>
      <c r="AQ72" s="42"/>
      <c r="AS72" s="120"/>
      <c r="AT72" s="47"/>
      <c r="AU72" s="28"/>
      <c r="AV72" s="47"/>
      <c r="AW72" s="127"/>
      <c r="AX72" s="81"/>
      <c r="AY72" s="87">
        <v>74.2</v>
      </c>
      <c r="AZ72" s="20">
        <v>76.2</v>
      </c>
      <c r="BA72" s="22">
        <v>1019.4</v>
      </c>
      <c r="BB72" s="22">
        <v>1019.9</v>
      </c>
      <c r="BC72" s="22">
        <v>0</v>
      </c>
      <c r="BD72" s="28">
        <v>0</v>
      </c>
      <c r="BE72" s="28">
        <v>0</v>
      </c>
      <c r="BF72" s="28">
        <v>0</v>
      </c>
      <c r="BG72" s="28"/>
      <c r="BH72" s="28">
        <v>7</v>
      </c>
      <c r="BI72" s="28"/>
      <c r="BJ72" s="36"/>
      <c r="BK72" s="29">
        <f t="shared" si="2"/>
        <v>32</v>
      </c>
      <c r="BL72" s="145">
        <f t="shared" si="10"/>
        <v>0</v>
      </c>
      <c r="BM72" s="146">
        <f t="shared" si="11"/>
        <v>0</v>
      </c>
      <c r="BN72" s="145">
        <f t="shared" si="12"/>
        <v>0</v>
      </c>
      <c r="BO72" s="146">
        <f t="shared" si="13"/>
        <v>0</v>
      </c>
    </row>
    <row r="73" spans="1:67" s="19" customFormat="1" x14ac:dyDescent="0.25">
      <c r="A73" s="40">
        <v>42503</v>
      </c>
      <c r="B73" s="41" t="str">
        <f t="shared" si="0"/>
        <v>16134</v>
      </c>
      <c r="C73" s="19" t="s">
        <v>26</v>
      </c>
      <c r="D73" s="46" t="s">
        <v>89</v>
      </c>
      <c r="E73" s="28">
        <v>13</v>
      </c>
      <c r="F73" s="28">
        <v>4</v>
      </c>
      <c r="G73" s="28" t="s">
        <v>32</v>
      </c>
      <c r="H73" s="42">
        <v>655</v>
      </c>
      <c r="I73" s="42">
        <f t="shared" si="1"/>
        <v>55</v>
      </c>
      <c r="J73" s="23" t="s">
        <v>54</v>
      </c>
      <c r="K73" s="20"/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8"/>
      <c r="S73" s="28"/>
      <c r="T73" s="28"/>
      <c r="U73" s="43"/>
      <c r="V73" s="28"/>
      <c r="W73" s="28"/>
      <c r="X73" s="28"/>
      <c r="Y73" s="43"/>
      <c r="Z73" s="28"/>
      <c r="AA73" s="28"/>
      <c r="AB73" s="28"/>
      <c r="AC73" s="120"/>
      <c r="AD73" s="24"/>
      <c r="AE73" s="42"/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8"/>
      <c r="AM73" s="46"/>
      <c r="AN73" s="46"/>
      <c r="AO73" s="125"/>
      <c r="AQ73" s="42"/>
      <c r="AS73" s="120"/>
      <c r="AT73" s="47"/>
      <c r="AU73" s="28"/>
      <c r="AV73" s="47"/>
      <c r="AW73" s="127"/>
      <c r="AX73" s="81"/>
      <c r="AY73" s="87">
        <v>74.2</v>
      </c>
      <c r="AZ73" s="20">
        <v>76.2</v>
      </c>
      <c r="BA73" s="22">
        <v>1019.4</v>
      </c>
      <c r="BB73" s="22">
        <v>1019.9</v>
      </c>
      <c r="BC73" s="22">
        <v>0</v>
      </c>
      <c r="BD73" s="28">
        <v>0</v>
      </c>
      <c r="BE73" s="28">
        <v>0</v>
      </c>
      <c r="BF73" s="28">
        <v>0</v>
      </c>
      <c r="BG73" s="28"/>
      <c r="BH73" s="28">
        <v>7</v>
      </c>
      <c r="BI73" s="28"/>
      <c r="BJ73" s="36"/>
      <c r="BK73" s="29">
        <f t="shared" si="2"/>
        <v>32</v>
      </c>
      <c r="BL73" s="145">
        <f t="shared" si="10"/>
        <v>0</v>
      </c>
      <c r="BM73" s="146">
        <f t="shared" si="11"/>
        <v>0</v>
      </c>
      <c r="BN73" s="145">
        <f t="shared" si="12"/>
        <v>0</v>
      </c>
      <c r="BO73" s="146">
        <f t="shared" si="13"/>
        <v>0</v>
      </c>
    </row>
    <row r="74" spans="1:67" s="69" customFormat="1" x14ac:dyDescent="0.25">
      <c r="A74" s="67">
        <v>42503</v>
      </c>
      <c r="B74" s="68" t="str">
        <f t="shared" ref="B74:B89" si="14">RIGHT(YEAR(A74),2)&amp;TEXT(A74-DATE(YEAR(A74),1,0),"000")</f>
        <v>16134</v>
      </c>
      <c r="C74" s="69" t="s">
        <v>26</v>
      </c>
      <c r="D74" s="69" t="s">
        <v>89</v>
      </c>
      <c r="E74" s="71">
        <v>13</v>
      </c>
      <c r="F74" s="71">
        <v>5</v>
      </c>
      <c r="G74" s="71" t="s">
        <v>32</v>
      </c>
      <c r="H74" s="21">
        <v>706</v>
      </c>
      <c r="I74" s="21">
        <f t="shared" ref="I74:I89" si="15">H74-600</f>
        <v>106</v>
      </c>
      <c r="J74" s="76" t="s">
        <v>54</v>
      </c>
      <c r="K74" s="21"/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  <c r="R74" s="71"/>
      <c r="S74" s="71"/>
      <c r="T74" s="71"/>
      <c r="U74" s="73"/>
      <c r="V74" s="71"/>
      <c r="W74" s="71"/>
      <c r="X74" s="71"/>
      <c r="Y74" s="73"/>
      <c r="Z74" s="71"/>
      <c r="AA74" s="71"/>
      <c r="AB74" s="71"/>
      <c r="AC74" s="123"/>
      <c r="AD74" s="72"/>
      <c r="AE74" s="21"/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  <c r="AL74" s="71"/>
      <c r="AO74" s="123"/>
      <c r="AQ74" s="21"/>
      <c r="AS74" s="123"/>
      <c r="AT74" s="77"/>
      <c r="AU74" s="71"/>
      <c r="AV74" s="77"/>
      <c r="AW74" s="128"/>
      <c r="AX74" s="77"/>
      <c r="AY74" s="84">
        <v>74.2</v>
      </c>
      <c r="AZ74" s="21">
        <v>76.2</v>
      </c>
      <c r="BA74" s="71">
        <v>1019.4</v>
      </c>
      <c r="BB74" s="71">
        <v>1019.9</v>
      </c>
      <c r="BC74" s="71">
        <v>0</v>
      </c>
      <c r="BD74" s="71">
        <v>0</v>
      </c>
      <c r="BE74" s="71">
        <v>0</v>
      </c>
      <c r="BF74" s="71">
        <v>0</v>
      </c>
      <c r="BG74" s="71"/>
      <c r="BH74" s="71">
        <v>7</v>
      </c>
      <c r="BI74" s="71"/>
      <c r="BJ74" s="79"/>
      <c r="BK74" s="80">
        <f t="shared" ref="BK74:BK89" si="16">CONVERT(BJ74,"C","F")</f>
        <v>32</v>
      </c>
      <c r="BL74" s="145">
        <f t="shared" si="10"/>
        <v>0</v>
      </c>
      <c r="BM74" s="146">
        <f t="shared" si="11"/>
        <v>0</v>
      </c>
      <c r="BN74" s="145">
        <f t="shared" si="12"/>
        <v>0</v>
      </c>
      <c r="BO74" s="146">
        <f t="shared" si="13"/>
        <v>0</v>
      </c>
    </row>
    <row r="75" spans="1:67" s="19" customFormat="1" x14ac:dyDescent="0.25">
      <c r="A75" s="40">
        <v>42502</v>
      </c>
      <c r="B75" s="41" t="str">
        <f t="shared" si="14"/>
        <v>16133</v>
      </c>
      <c r="C75" s="19" t="s">
        <v>26</v>
      </c>
      <c r="D75" s="19" t="s">
        <v>75</v>
      </c>
      <c r="E75" s="28">
        <v>18</v>
      </c>
      <c r="F75" s="28">
        <v>1</v>
      </c>
      <c r="G75" s="28" t="s">
        <v>32</v>
      </c>
      <c r="H75" s="42">
        <v>703</v>
      </c>
      <c r="I75" s="42">
        <f t="shared" si="15"/>
        <v>103</v>
      </c>
      <c r="J75" s="23" t="s">
        <v>16</v>
      </c>
      <c r="K75" s="20"/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28"/>
      <c r="S75" s="28"/>
      <c r="T75" s="28"/>
      <c r="U75" s="43"/>
      <c r="V75" s="28"/>
      <c r="W75" s="28"/>
      <c r="X75" s="28"/>
      <c r="Y75" s="43"/>
      <c r="Z75" s="28"/>
      <c r="AA75" s="28"/>
      <c r="AB75" s="28"/>
      <c r="AC75" s="120"/>
      <c r="AD75" s="24"/>
      <c r="AE75" s="42"/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28"/>
      <c r="AM75" s="46"/>
      <c r="AN75" s="46"/>
      <c r="AO75" s="125"/>
      <c r="AQ75" s="42"/>
      <c r="AS75" s="120"/>
      <c r="AT75" s="47"/>
      <c r="AU75" s="28"/>
      <c r="AV75" s="47"/>
      <c r="AW75" s="127"/>
      <c r="AX75" s="48"/>
      <c r="AY75" s="87">
        <v>77.7</v>
      </c>
      <c r="AZ75" s="65">
        <v>74.8</v>
      </c>
      <c r="BA75" s="65">
        <v>1017</v>
      </c>
      <c r="BB75" s="65">
        <v>1017</v>
      </c>
      <c r="BC75" s="65">
        <v>0</v>
      </c>
      <c r="BD75" s="65">
        <v>1</v>
      </c>
      <c r="BE75" s="28">
        <v>2.2000000000000002</v>
      </c>
      <c r="BF75" s="28">
        <v>0</v>
      </c>
      <c r="BG75" s="28" t="s">
        <v>16</v>
      </c>
      <c r="BH75" s="28">
        <v>6</v>
      </c>
      <c r="BI75" s="28"/>
      <c r="BJ75" s="36"/>
      <c r="BK75" s="29">
        <f t="shared" si="16"/>
        <v>32</v>
      </c>
      <c r="BL75" s="145">
        <f t="shared" si="10"/>
        <v>0</v>
      </c>
      <c r="BM75" s="146">
        <f t="shared" si="11"/>
        <v>0</v>
      </c>
      <c r="BN75" s="145">
        <f t="shared" si="12"/>
        <v>0</v>
      </c>
      <c r="BO75" s="146">
        <f t="shared" si="13"/>
        <v>0</v>
      </c>
    </row>
    <row r="76" spans="1:67" s="19" customFormat="1" x14ac:dyDescent="0.25">
      <c r="A76" s="57">
        <v>42502</v>
      </c>
      <c r="B76" s="41" t="str">
        <f t="shared" si="14"/>
        <v>16133</v>
      </c>
      <c r="C76" s="19" t="s">
        <v>26</v>
      </c>
      <c r="D76" s="19" t="s">
        <v>75</v>
      </c>
      <c r="E76" s="28">
        <v>18</v>
      </c>
      <c r="F76" s="28">
        <v>2</v>
      </c>
      <c r="G76" s="28" t="s">
        <v>32</v>
      </c>
      <c r="H76" s="42">
        <v>655</v>
      </c>
      <c r="I76" s="42">
        <f t="shared" si="15"/>
        <v>55</v>
      </c>
      <c r="J76" s="23" t="s">
        <v>16</v>
      </c>
      <c r="K76" s="20"/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8"/>
      <c r="S76" s="28"/>
      <c r="T76" s="28"/>
      <c r="U76" s="43"/>
      <c r="V76" s="28"/>
      <c r="W76" s="28"/>
      <c r="X76" s="28"/>
      <c r="Y76" s="43"/>
      <c r="Z76" s="28"/>
      <c r="AA76" s="28"/>
      <c r="AB76" s="28"/>
      <c r="AC76" s="120"/>
      <c r="AD76" s="24"/>
      <c r="AE76" s="42"/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8"/>
      <c r="AM76" s="46"/>
      <c r="AN76" s="46"/>
      <c r="AO76" s="125"/>
      <c r="AQ76" s="42"/>
      <c r="AS76" s="120"/>
      <c r="AT76" s="47"/>
      <c r="AU76" s="28"/>
      <c r="AV76" s="47"/>
      <c r="AW76" s="127"/>
      <c r="AX76" s="48"/>
      <c r="AY76" s="87">
        <v>77.7</v>
      </c>
      <c r="AZ76" s="22">
        <v>74.8</v>
      </c>
      <c r="BA76" s="22">
        <v>1017</v>
      </c>
      <c r="BB76" s="22">
        <v>1017</v>
      </c>
      <c r="BC76" s="22">
        <v>0</v>
      </c>
      <c r="BD76" s="22">
        <v>1</v>
      </c>
      <c r="BE76" s="28">
        <v>1.8</v>
      </c>
      <c r="BF76" s="28">
        <v>0</v>
      </c>
      <c r="BG76" s="28" t="s">
        <v>16</v>
      </c>
      <c r="BH76" s="28">
        <v>6</v>
      </c>
      <c r="BI76" s="28"/>
      <c r="BJ76" s="36"/>
      <c r="BK76" s="29">
        <f t="shared" si="16"/>
        <v>32</v>
      </c>
      <c r="BL76" s="145">
        <f t="shared" si="10"/>
        <v>0</v>
      </c>
      <c r="BM76" s="146">
        <f t="shared" si="11"/>
        <v>0</v>
      </c>
      <c r="BN76" s="145">
        <f t="shared" si="12"/>
        <v>0</v>
      </c>
      <c r="BO76" s="146">
        <f t="shared" si="13"/>
        <v>0</v>
      </c>
    </row>
    <row r="77" spans="1:67" s="19" customFormat="1" x14ac:dyDescent="0.25">
      <c r="A77" s="57">
        <v>42502</v>
      </c>
      <c r="B77" s="41" t="str">
        <f t="shared" si="14"/>
        <v>16133</v>
      </c>
      <c r="C77" s="19" t="s">
        <v>26</v>
      </c>
      <c r="D77" s="19" t="s">
        <v>75</v>
      </c>
      <c r="E77" s="28">
        <v>18</v>
      </c>
      <c r="F77" s="28">
        <v>3</v>
      </c>
      <c r="G77" s="28" t="s">
        <v>32</v>
      </c>
      <c r="H77" s="42">
        <v>646</v>
      </c>
      <c r="I77" s="42">
        <f t="shared" si="15"/>
        <v>46</v>
      </c>
      <c r="J77" s="23" t="s">
        <v>16</v>
      </c>
      <c r="K77" s="20"/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8"/>
      <c r="S77" s="28"/>
      <c r="T77" s="28"/>
      <c r="U77" s="43"/>
      <c r="V77" s="28"/>
      <c r="W77" s="28"/>
      <c r="X77" s="28"/>
      <c r="Y77" s="43"/>
      <c r="Z77" s="28"/>
      <c r="AA77" s="28"/>
      <c r="AB77" s="28"/>
      <c r="AC77" s="120"/>
      <c r="AD77" s="24"/>
      <c r="AE77" s="42"/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8"/>
      <c r="AM77" s="46"/>
      <c r="AN77" s="46"/>
      <c r="AO77" s="125"/>
      <c r="AQ77" s="42"/>
      <c r="AS77" s="120"/>
      <c r="AT77" s="47"/>
      <c r="AU77" s="28"/>
      <c r="AV77" s="47"/>
      <c r="AW77" s="127"/>
      <c r="AX77" s="48"/>
      <c r="AY77" s="87">
        <v>77.7</v>
      </c>
      <c r="AZ77" s="22">
        <v>74.8</v>
      </c>
      <c r="BA77" s="22">
        <v>1017</v>
      </c>
      <c r="BB77" s="22">
        <v>1017</v>
      </c>
      <c r="BC77" s="22">
        <v>0</v>
      </c>
      <c r="BD77" s="22">
        <v>1</v>
      </c>
      <c r="BE77" s="28">
        <v>2.5</v>
      </c>
      <c r="BF77" s="28">
        <v>0</v>
      </c>
      <c r="BG77" s="28" t="s">
        <v>16</v>
      </c>
      <c r="BH77" s="28">
        <v>6</v>
      </c>
      <c r="BI77" s="28"/>
      <c r="BJ77" s="36"/>
      <c r="BK77" s="29">
        <f t="shared" si="16"/>
        <v>32</v>
      </c>
      <c r="BL77" s="145">
        <f t="shared" si="10"/>
        <v>0</v>
      </c>
      <c r="BM77" s="146">
        <f t="shared" si="11"/>
        <v>0</v>
      </c>
      <c r="BN77" s="145">
        <f t="shared" si="12"/>
        <v>0</v>
      </c>
      <c r="BO77" s="146">
        <f t="shared" si="13"/>
        <v>0</v>
      </c>
    </row>
    <row r="78" spans="1:67" s="19" customFormat="1" x14ac:dyDescent="0.25">
      <c r="A78" s="57">
        <v>42502</v>
      </c>
      <c r="B78" s="41" t="str">
        <f t="shared" si="14"/>
        <v>16133</v>
      </c>
      <c r="C78" s="19" t="s">
        <v>26</v>
      </c>
      <c r="D78" s="19" t="s">
        <v>75</v>
      </c>
      <c r="E78" s="28">
        <v>18</v>
      </c>
      <c r="F78" s="28">
        <v>4</v>
      </c>
      <c r="G78" s="28" t="s">
        <v>32</v>
      </c>
      <c r="H78" s="42">
        <v>637</v>
      </c>
      <c r="I78" s="42">
        <f t="shared" si="15"/>
        <v>37</v>
      </c>
      <c r="J78" s="23" t="s">
        <v>16</v>
      </c>
      <c r="K78" s="20"/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8"/>
      <c r="S78" s="28"/>
      <c r="T78" s="28"/>
      <c r="U78" s="43"/>
      <c r="V78" s="28"/>
      <c r="W78" s="28"/>
      <c r="X78" s="28"/>
      <c r="Y78" s="43"/>
      <c r="Z78" s="28"/>
      <c r="AA78" s="28"/>
      <c r="AB78" s="28"/>
      <c r="AC78" s="120"/>
      <c r="AD78" s="24"/>
      <c r="AE78" s="42"/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8"/>
      <c r="AM78" s="46"/>
      <c r="AN78" s="46"/>
      <c r="AO78" s="125"/>
      <c r="AQ78" s="42"/>
      <c r="AS78" s="120"/>
      <c r="AT78" s="47"/>
      <c r="AU78" s="28"/>
      <c r="AV78" s="47"/>
      <c r="AW78" s="127"/>
      <c r="AX78" s="48"/>
      <c r="AY78" s="87">
        <v>77.7</v>
      </c>
      <c r="AZ78" s="22">
        <v>74.8</v>
      </c>
      <c r="BA78" s="22">
        <v>1017</v>
      </c>
      <c r="BB78" s="22">
        <v>1017</v>
      </c>
      <c r="BC78" s="22">
        <v>0</v>
      </c>
      <c r="BD78" s="22">
        <v>1</v>
      </c>
      <c r="BE78" s="28">
        <v>1.4</v>
      </c>
      <c r="BF78" s="28">
        <v>4</v>
      </c>
      <c r="BG78" s="28" t="s">
        <v>16</v>
      </c>
      <c r="BH78" s="28">
        <v>6</v>
      </c>
      <c r="BI78" s="28"/>
      <c r="BJ78" s="36"/>
      <c r="BK78" s="29">
        <f t="shared" si="16"/>
        <v>32</v>
      </c>
      <c r="BL78" s="145">
        <f t="shared" si="10"/>
        <v>0</v>
      </c>
      <c r="BM78" s="146">
        <f t="shared" si="11"/>
        <v>0</v>
      </c>
      <c r="BN78" s="145">
        <f t="shared" si="12"/>
        <v>0</v>
      </c>
      <c r="BO78" s="146">
        <f t="shared" si="13"/>
        <v>0</v>
      </c>
    </row>
    <row r="79" spans="1:67" s="69" customFormat="1" x14ac:dyDescent="0.25">
      <c r="A79" s="67">
        <v>42502</v>
      </c>
      <c r="B79" s="68" t="str">
        <f t="shared" si="14"/>
        <v>16133</v>
      </c>
      <c r="C79" s="69" t="s">
        <v>26</v>
      </c>
      <c r="D79" s="69" t="s">
        <v>75</v>
      </c>
      <c r="E79" s="71">
        <v>18</v>
      </c>
      <c r="F79" s="71">
        <v>5</v>
      </c>
      <c r="G79" s="71" t="s">
        <v>32</v>
      </c>
      <c r="H79" s="21">
        <v>626</v>
      </c>
      <c r="I79" s="21">
        <f t="shared" si="15"/>
        <v>26</v>
      </c>
      <c r="J79" s="76" t="s">
        <v>16</v>
      </c>
      <c r="K79" s="21"/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/>
      <c r="S79" s="71"/>
      <c r="T79" s="71"/>
      <c r="U79" s="73"/>
      <c r="V79" s="71"/>
      <c r="W79" s="71"/>
      <c r="X79" s="71"/>
      <c r="Y79" s="73"/>
      <c r="Z79" s="71"/>
      <c r="AA79" s="71"/>
      <c r="AB79" s="71"/>
      <c r="AC79" s="123"/>
      <c r="AD79" s="72"/>
      <c r="AE79" s="21"/>
      <c r="AF79" s="71">
        <v>0</v>
      </c>
      <c r="AG79" s="71">
        <v>0</v>
      </c>
      <c r="AH79" s="71">
        <v>0</v>
      </c>
      <c r="AI79" s="71">
        <v>0</v>
      </c>
      <c r="AJ79" s="71">
        <v>0</v>
      </c>
      <c r="AK79" s="71">
        <v>0</v>
      </c>
      <c r="AL79" s="71"/>
      <c r="AO79" s="123"/>
      <c r="AQ79" s="21"/>
      <c r="AS79" s="123"/>
      <c r="AT79" s="77"/>
      <c r="AU79" s="71"/>
      <c r="AV79" s="77"/>
      <c r="AW79" s="128"/>
      <c r="AX79" s="78"/>
      <c r="AY79" s="84">
        <v>77.7</v>
      </c>
      <c r="AZ79" s="71">
        <v>74.8</v>
      </c>
      <c r="BA79" s="71">
        <v>1017</v>
      </c>
      <c r="BB79" s="71">
        <v>1017</v>
      </c>
      <c r="BC79" s="71">
        <v>0</v>
      </c>
      <c r="BD79" s="71">
        <v>1</v>
      </c>
      <c r="BE79" s="71">
        <v>0</v>
      </c>
      <c r="BF79" s="71">
        <v>4</v>
      </c>
      <c r="BG79" s="71" t="s">
        <v>16</v>
      </c>
      <c r="BH79" s="71">
        <v>6</v>
      </c>
      <c r="BI79" s="71"/>
      <c r="BJ79" s="79"/>
      <c r="BK79" s="80">
        <f t="shared" si="16"/>
        <v>32</v>
      </c>
      <c r="BL79" s="145">
        <f t="shared" si="10"/>
        <v>0</v>
      </c>
      <c r="BM79" s="146">
        <f t="shared" si="11"/>
        <v>0</v>
      </c>
      <c r="BN79" s="145">
        <f t="shared" si="12"/>
        <v>0</v>
      </c>
      <c r="BO79" s="146">
        <f t="shared" si="13"/>
        <v>0</v>
      </c>
    </row>
    <row r="80" spans="1:67" s="19" customFormat="1" x14ac:dyDescent="0.25">
      <c r="A80" s="40">
        <v>42504</v>
      </c>
      <c r="B80" s="41" t="str">
        <f t="shared" si="14"/>
        <v>16135</v>
      </c>
      <c r="C80" s="19" t="s">
        <v>26</v>
      </c>
      <c r="D80" s="46" t="s">
        <v>31</v>
      </c>
      <c r="E80" s="28">
        <v>19</v>
      </c>
      <c r="F80" s="28">
        <v>1</v>
      </c>
      <c r="G80" s="28" t="s">
        <v>32</v>
      </c>
      <c r="H80" s="42">
        <v>631</v>
      </c>
      <c r="I80" s="42">
        <f t="shared" si="15"/>
        <v>31</v>
      </c>
      <c r="J80" s="23" t="s">
        <v>54</v>
      </c>
      <c r="K80" s="20"/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/>
      <c r="S80" s="28"/>
      <c r="T80" s="28"/>
      <c r="U80" s="43"/>
      <c r="V80" s="28"/>
      <c r="W80" s="28"/>
      <c r="X80" s="28"/>
      <c r="Y80" s="43"/>
      <c r="Z80" s="28"/>
      <c r="AA80" s="28"/>
      <c r="AB80" s="28"/>
      <c r="AC80" s="120"/>
      <c r="AD80" s="24"/>
      <c r="AE80" s="42"/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/>
      <c r="AM80" s="28"/>
      <c r="AN80" s="28"/>
      <c r="AO80" s="43"/>
      <c r="AP80" s="28"/>
      <c r="AQ80" s="28"/>
      <c r="AR80" s="28"/>
      <c r="AS80" s="43"/>
      <c r="AT80" s="28"/>
      <c r="AU80" s="28"/>
      <c r="AV80" s="28"/>
      <c r="AW80" s="120"/>
      <c r="AX80" s="24"/>
      <c r="AY80" s="42">
        <v>72.5</v>
      </c>
      <c r="AZ80" s="28">
        <v>88.2</v>
      </c>
      <c r="BA80" s="28">
        <v>1018.8</v>
      </c>
      <c r="BB80" s="28">
        <v>1019.4</v>
      </c>
      <c r="BC80" s="28">
        <v>0</v>
      </c>
      <c r="BD80" s="28">
        <v>2</v>
      </c>
      <c r="BE80" s="28">
        <v>0</v>
      </c>
      <c r="BF80" s="28">
        <v>4</v>
      </c>
      <c r="BG80" s="28" t="s">
        <v>16</v>
      </c>
      <c r="BH80" s="28">
        <v>7</v>
      </c>
      <c r="BI80" s="28"/>
      <c r="BJ80" s="36"/>
      <c r="BK80" s="29">
        <f t="shared" si="16"/>
        <v>32</v>
      </c>
      <c r="BL80" s="145">
        <f t="shared" si="10"/>
        <v>0</v>
      </c>
      <c r="BM80" s="146">
        <f t="shared" si="11"/>
        <v>0</v>
      </c>
      <c r="BN80" s="145">
        <f t="shared" si="12"/>
        <v>0</v>
      </c>
      <c r="BO80" s="146">
        <f t="shared" si="13"/>
        <v>0</v>
      </c>
    </row>
    <row r="81" spans="1:67" s="19" customFormat="1" x14ac:dyDescent="0.25">
      <c r="A81" s="57">
        <v>42504</v>
      </c>
      <c r="B81" s="41" t="str">
        <f t="shared" si="14"/>
        <v>16135</v>
      </c>
      <c r="C81" s="19" t="s">
        <v>26</v>
      </c>
      <c r="D81" s="46" t="s">
        <v>31</v>
      </c>
      <c r="E81" s="28">
        <v>19</v>
      </c>
      <c r="F81" s="28">
        <v>2</v>
      </c>
      <c r="G81" s="28" t="s">
        <v>32</v>
      </c>
      <c r="H81" s="42">
        <v>645</v>
      </c>
      <c r="I81" s="42">
        <f t="shared" si="15"/>
        <v>45</v>
      </c>
      <c r="J81" s="23" t="s">
        <v>54</v>
      </c>
      <c r="K81" s="20"/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/>
      <c r="S81" s="28"/>
      <c r="T81" s="28"/>
      <c r="U81" s="43"/>
      <c r="V81" s="28"/>
      <c r="W81" s="28"/>
      <c r="X81" s="28"/>
      <c r="Y81" s="43"/>
      <c r="Z81" s="28"/>
      <c r="AA81" s="28"/>
      <c r="AB81" s="28"/>
      <c r="AC81" s="120"/>
      <c r="AD81" s="24"/>
      <c r="AE81" s="42"/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/>
      <c r="AM81" s="46"/>
      <c r="AN81" s="46"/>
      <c r="AO81" s="125"/>
      <c r="AQ81" s="42"/>
      <c r="AS81" s="43"/>
      <c r="AT81" s="28"/>
      <c r="AU81" s="28"/>
      <c r="AV81" s="28"/>
      <c r="AW81" s="120"/>
      <c r="AX81" s="24"/>
      <c r="AY81" s="87">
        <v>72.5</v>
      </c>
      <c r="AZ81" s="22">
        <v>88.2</v>
      </c>
      <c r="BA81" s="22">
        <v>1018.8</v>
      </c>
      <c r="BB81" s="22">
        <v>1019.4</v>
      </c>
      <c r="BC81" s="22">
        <v>0</v>
      </c>
      <c r="BD81" s="28">
        <v>1</v>
      </c>
      <c r="BE81" s="28">
        <v>0</v>
      </c>
      <c r="BF81" s="28">
        <v>4</v>
      </c>
      <c r="BG81" s="28" t="s">
        <v>16</v>
      </c>
      <c r="BH81" s="28">
        <v>7</v>
      </c>
      <c r="BI81" s="28"/>
      <c r="BJ81" s="36"/>
      <c r="BK81" s="29">
        <f t="shared" si="16"/>
        <v>32</v>
      </c>
      <c r="BL81" s="145">
        <f t="shared" si="10"/>
        <v>0</v>
      </c>
      <c r="BM81" s="146">
        <f t="shared" si="11"/>
        <v>0</v>
      </c>
      <c r="BN81" s="145">
        <f t="shared" si="12"/>
        <v>0</v>
      </c>
      <c r="BO81" s="146">
        <f t="shared" si="13"/>
        <v>0</v>
      </c>
    </row>
    <row r="82" spans="1:67" s="19" customFormat="1" x14ac:dyDescent="0.25">
      <c r="A82" s="57">
        <v>42504</v>
      </c>
      <c r="B82" s="41" t="str">
        <f t="shared" si="14"/>
        <v>16135</v>
      </c>
      <c r="C82" s="19" t="s">
        <v>26</v>
      </c>
      <c r="D82" s="46" t="s">
        <v>31</v>
      </c>
      <c r="E82" s="28">
        <v>19</v>
      </c>
      <c r="F82" s="28">
        <v>3</v>
      </c>
      <c r="G82" s="28" t="s">
        <v>32</v>
      </c>
      <c r="H82" s="42">
        <v>657</v>
      </c>
      <c r="I82" s="42">
        <f t="shared" si="15"/>
        <v>57</v>
      </c>
      <c r="J82" s="23" t="s">
        <v>54</v>
      </c>
      <c r="K82" s="20"/>
      <c r="L82" s="28">
        <v>1</v>
      </c>
      <c r="M82" s="28">
        <v>1</v>
      </c>
      <c r="N82" s="28">
        <v>0</v>
      </c>
      <c r="O82" s="28">
        <v>0</v>
      </c>
      <c r="P82" s="28">
        <v>1</v>
      </c>
      <c r="Q82" s="28">
        <v>0</v>
      </c>
      <c r="R82" s="28" t="s">
        <v>49</v>
      </c>
      <c r="S82" s="28" t="s">
        <v>49</v>
      </c>
      <c r="T82" s="28" t="s">
        <v>49</v>
      </c>
      <c r="U82" s="43"/>
      <c r="V82" s="28" t="s">
        <v>29</v>
      </c>
      <c r="W82" s="28" t="s">
        <v>23</v>
      </c>
      <c r="X82" s="28">
        <v>120</v>
      </c>
      <c r="Y82" s="43"/>
      <c r="Z82" s="28"/>
      <c r="AA82" s="28"/>
      <c r="AB82" s="28"/>
      <c r="AC82" s="120"/>
      <c r="AD82" s="24">
        <v>1</v>
      </c>
      <c r="AE82" s="42"/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/>
      <c r="AM82" s="46"/>
      <c r="AN82" s="46"/>
      <c r="AO82" s="125"/>
      <c r="AQ82" s="42"/>
      <c r="AS82" s="120"/>
      <c r="AT82" s="47"/>
      <c r="AU82" s="28"/>
      <c r="AV82" s="47"/>
      <c r="AW82" s="127"/>
      <c r="AX82" s="48"/>
      <c r="AY82" s="87">
        <v>72.5</v>
      </c>
      <c r="AZ82" s="22">
        <v>88.2</v>
      </c>
      <c r="BA82" s="22">
        <v>1018.8</v>
      </c>
      <c r="BB82" s="22">
        <v>1019.4</v>
      </c>
      <c r="BC82" s="22">
        <v>0</v>
      </c>
      <c r="BD82" s="28">
        <v>1</v>
      </c>
      <c r="BE82" s="28">
        <v>0</v>
      </c>
      <c r="BF82" s="28">
        <v>4</v>
      </c>
      <c r="BG82" s="28" t="s">
        <v>16</v>
      </c>
      <c r="BH82" s="28">
        <v>7</v>
      </c>
      <c r="BI82" s="28"/>
      <c r="BJ82" s="36"/>
      <c r="BK82" s="29">
        <f t="shared" si="16"/>
        <v>32</v>
      </c>
      <c r="BL82" s="145">
        <f t="shared" si="10"/>
        <v>0</v>
      </c>
      <c r="BM82" s="146">
        <f t="shared" si="11"/>
        <v>0</v>
      </c>
      <c r="BN82" s="145">
        <f t="shared" si="12"/>
        <v>0</v>
      </c>
      <c r="BO82" s="146">
        <f t="shared" si="13"/>
        <v>0</v>
      </c>
    </row>
    <row r="83" spans="1:67" s="19" customFormat="1" x14ac:dyDescent="0.25">
      <c r="A83" s="57">
        <v>42504</v>
      </c>
      <c r="B83" s="41" t="str">
        <f t="shared" si="14"/>
        <v>16135</v>
      </c>
      <c r="C83" s="19" t="s">
        <v>26</v>
      </c>
      <c r="D83" s="46" t="s">
        <v>31</v>
      </c>
      <c r="E83" s="28">
        <v>19</v>
      </c>
      <c r="F83" s="28">
        <v>4</v>
      </c>
      <c r="G83" s="28" t="s">
        <v>32</v>
      </c>
      <c r="H83" s="42">
        <v>710</v>
      </c>
      <c r="I83" s="42">
        <f t="shared" si="15"/>
        <v>110</v>
      </c>
      <c r="J83" s="23" t="s">
        <v>54</v>
      </c>
      <c r="K83" s="20"/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/>
      <c r="S83" s="28"/>
      <c r="T83" s="28"/>
      <c r="U83" s="43"/>
      <c r="V83" s="28"/>
      <c r="W83" s="28"/>
      <c r="X83" s="28"/>
      <c r="Y83" s="43"/>
      <c r="Z83" s="28"/>
      <c r="AA83" s="28"/>
      <c r="AB83" s="28"/>
      <c r="AC83" s="120"/>
      <c r="AD83" s="24"/>
      <c r="AE83" s="42"/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/>
      <c r="AM83" s="46"/>
      <c r="AN83" s="46"/>
      <c r="AO83" s="125"/>
      <c r="AQ83" s="42"/>
      <c r="AS83" s="120"/>
      <c r="AT83" s="47"/>
      <c r="AU83" s="28"/>
      <c r="AV83" s="47"/>
      <c r="AW83" s="127"/>
      <c r="AX83" s="48"/>
      <c r="AY83" s="87">
        <v>72.5</v>
      </c>
      <c r="AZ83" s="22">
        <v>88.2</v>
      </c>
      <c r="BA83" s="22">
        <v>1018.8</v>
      </c>
      <c r="BB83" s="22">
        <v>1019.4</v>
      </c>
      <c r="BC83" s="22">
        <v>0</v>
      </c>
      <c r="BD83" s="28">
        <v>1</v>
      </c>
      <c r="BE83" s="28">
        <v>0</v>
      </c>
      <c r="BF83" s="28">
        <v>1</v>
      </c>
      <c r="BG83" s="28" t="s">
        <v>16</v>
      </c>
      <c r="BH83" s="28">
        <v>7</v>
      </c>
      <c r="BI83" s="28"/>
      <c r="BJ83" s="36"/>
      <c r="BK83" s="29">
        <f t="shared" si="16"/>
        <v>32</v>
      </c>
      <c r="BL83" s="145">
        <f t="shared" si="10"/>
        <v>0</v>
      </c>
      <c r="BM83" s="146">
        <f t="shared" si="11"/>
        <v>0</v>
      </c>
      <c r="BN83" s="145">
        <f t="shared" si="12"/>
        <v>0</v>
      </c>
      <c r="BO83" s="146">
        <f t="shared" si="13"/>
        <v>0</v>
      </c>
    </row>
    <row r="84" spans="1:67" s="19" customFormat="1" x14ac:dyDescent="0.25">
      <c r="A84" s="57">
        <v>42504</v>
      </c>
      <c r="B84" s="41" t="str">
        <f t="shared" si="14"/>
        <v>16135</v>
      </c>
      <c r="C84" s="19" t="s">
        <v>26</v>
      </c>
      <c r="D84" s="46" t="s">
        <v>31</v>
      </c>
      <c r="E84" s="28">
        <v>19</v>
      </c>
      <c r="F84" s="28">
        <v>5</v>
      </c>
      <c r="G84" s="28" t="s">
        <v>32</v>
      </c>
      <c r="H84" s="42">
        <v>722</v>
      </c>
      <c r="I84" s="42">
        <f t="shared" si="15"/>
        <v>122</v>
      </c>
      <c r="J84" s="23" t="s">
        <v>54</v>
      </c>
      <c r="K84" s="20"/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/>
      <c r="S84" s="28"/>
      <c r="T84" s="28"/>
      <c r="U84" s="43"/>
      <c r="V84" s="28"/>
      <c r="W84" s="28"/>
      <c r="X84" s="28"/>
      <c r="Y84" s="43"/>
      <c r="Z84" s="28"/>
      <c r="AA84" s="28"/>
      <c r="AB84" s="28"/>
      <c r="AC84" s="120"/>
      <c r="AD84" s="24"/>
      <c r="AE84" s="42"/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/>
      <c r="AM84" s="46"/>
      <c r="AN84" s="46"/>
      <c r="AO84" s="125"/>
      <c r="AQ84" s="42"/>
      <c r="AS84" s="120"/>
      <c r="AT84" s="47"/>
      <c r="AU84" s="28"/>
      <c r="AV84" s="47"/>
      <c r="AW84" s="127"/>
      <c r="AX84" s="48"/>
      <c r="AY84" s="87">
        <v>72.5</v>
      </c>
      <c r="AZ84" s="22">
        <v>88.2</v>
      </c>
      <c r="BA84" s="22">
        <v>1018.8</v>
      </c>
      <c r="BB84" s="22">
        <v>1019.4</v>
      </c>
      <c r="BC84" s="22">
        <v>0</v>
      </c>
      <c r="BD84" s="28">
        <v>2</v>
      </c>
      <c r="BE84" s="28">
        <v>0</v>
      </c>
      <c r="BF84" s="28">
        <v>1</v>
      </c>
      <c r="BG84" s="28" t="s">
        <v>16</v>
      </c>
      <c r="BH84" s="28">
        <v>7</v>
      </c>
      <c r="BI84" s="28"/>
      <c r="BJ84" s="36"/>
      <c r="BK84" s="29">
        <f t="shared" si="16"/>
        <v>32</v>
      </c>
      <c r="BL84" s="145">
        <f t="shared" si="10"/>
        <v>0</v>
      </c>
      <c r="BM84" s="146">
        <f t="shared" si="11"/>
        <v>0</v>
      </c>
      <c r="BN84" s="145">
        <f t="shared" si="12"/>
        <v>0</v>
      </c>
      <c r="BO84" s="146">
        <f t="shared" si="13"/>
        <v>0</v>
      </c>
    </row>
    <row r="85" spans="1:67" s="19" customFormat="1" x14ac:dyDescent="0.25">
      <c r="A85" s="57">
        <v>42504</v>
      </c>
      <c r="B85" s="41" t="str">
        <f t="shared" si="14"/>
        <v>16135</v>
      </c>
      <c r="C85" s="19" t="s">
        <v>26</v>
      </c>
      <c r="D85" s="46" t="s">
        <v>31</v>
      </c>
      <c r="E85" s="28">
        <v>19</v>
      </c>
      <c r="F85" s="28">
        <v>6</v>
      </c>
      <c r="G85" s="28" t="s">
        <v>32</v>
      </c>
      <c r="H85" s="42">
        <v>735</v>
      </c>
      <c r="I85" s="42">
        <f t="shared" si="15"/>
        <v>135</v>
      </c>
      <c r="J85" s="23" t="s">
        <v>54</v>
      </c>
      <c r="K85" s="20"/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/>
      <c r="S85" s="28"/>
      <c r="T85" s="28"/>
      <c r="U85" s="43"/>
      <c r="V85" s="28"/>
      <c r="W85" s="28"/>
      <c r="X85" s="28"/>
      <c r="Y85" s="43"/>
      <c r="Z85" s="28"/>
      <c r="AA85" s="28"/>
      <c r="AB85" s="28"/>
      <c r="AC85" s="120"/>
      <c r="AD85" s="24"/>
      <c r="AE85" s="42"/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/>
      <c r="AM85" s="46"/>
      <c r="AN85" s="46"/>
      <c r="AO85" s="125"/>
      <c r="AQ85" s="42"/>
      <c r="AS85" s="120"/>
      <c r="AT85" s="47"/>
      <c r="AU85" s="28"/>
      <c r="AV85" s="47"/>
      <c r="AW85" s="127"/>
      <c r="AX85" s="48"/>
      <c r="AY85" s="87">
        <v>72.5</v>
      </c>
      <c r="AZ85" s="22">
        <v>88.2</v>
      </c>
      <c r="BA85" s="22">
        <v>1018.8</v>
      </c>
      <c r="BB85" s="22">
        <v>1019.4</v>
      </c>
      <c r="BC85" s="22">
        <v>0</v>
      </c>
      <c r="BD85" s="28">
        <v>1</v>
      </c>
      <c r="BE85" s="28">
        <v>0</v>
      </c>
      <c r="BF85" s="28">
        <v>1</v>
      </c>
      <c r="BG85" s="28" t="s">
        <v>16</v>
      </c>
      <c r="BH85" s="28">
        <v>7</v>
      </c>
      <c r="BI85" s="28"/>
      <c r="BJ85" s="36"/>
      <c r="BK85" s="29">
        <f t="shared" si="16"/>
        <v>32</v>
      </c>
      <c r="BL85" s="145">
        <f t="shared" si="10"/>
        <v>0</v>
      </c>
      <c r="BM85" s="146">
        <f t="shared" si="11"/>
        <v>0</v>
      </c>
      <c r="BN85" s="145">
        <f t="shared" si="12"/>
        <v>0</v>
      </c>
      <c r="BO85" s="146">
        <f t="shared" si="13"/>
        <v>0</v>
      </c>
    </row>
    <row r="86" spans="1:67" s="19" customFormat="1" x14ac:dyDescent="0.25">
      <c r="A86" s="57">
        <v>42504</v>
      </c>
      <c r="B86" s="41" t="str">
        <f t="shared" si="14"/>
        <v>16135</v>
      </c>
      <c r="C86" s="19" t="s">
        <v>26</v>
      </c>
      <c r="D86" s="46" t="s">
        <v>31</v>
      </c>
      <c r="E86" s="28">
        <v>19</v>
      </c>
      <c r="F86" s="28">
        <v>7</v>
      </c>
      <c r="G86" s="28" t="s">
        <v>32</v>
      </c>
      <c r="H86" s="42">
        <v>746</v>
      </c>
      <c r="I86" s="42">
        <f t="shared" si="15"/>
        <v>146</v>
      </c>
      <c r="J86" s="23" t="s">
        <v>54</v>
      </c>
      <c r="K86" s="20"/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/>
      <c r="S86" s="28"/>
      <c r="T86" s="28"/>
      <c r="U86" s="43"/>
      <c r="V86" s="28"/>
      <c r="W86" s="28"/>
      <c r="X86" s="28"/>
      <c r="Y86" s="43"/>
      <c r="Z86" s="28"/>
      <c r="AA86" s="28"/>
      <c r="AB86" s="28"/>
      <c r="AC86" s="120"/>
      <c r="AD86" s="24"/>
      <c r="AE86" s="42"/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/>
      <c r="AM86" s="46"/>
      <c r="AN86" s="46"/>
      <c r="AO86" s="125"/>
      <c r="AQ86" s="42"/>
      <c r="AS86" s="120"/>
      <c r="AT86" s="47"/>
      <c r="AU86" s="28"/>
      <c r="AV86" s="47"/>
      <c r="AW86" s="127"/>
      <c r="AX86" s="48"/>
      <c r="AY86" s="87">
        <v>72.5</v>
      </c>
      <c r="AZ86" s="22">
        <v>88.2</v>
      </c>
      <c r="BA86" s="22">
        <v>1018.8</v>
      </c>
      <c r="BB86" s="22">
        <v>1019.4</v>
      </c>
      <c r="BC86" s="22">
        <v>0</v>
      </c>
      <c r="BD86" s="28">
        <v>1</v>
      </c>
      <c r="BE86" s="28">
        <v>0</v>
      </c>
      <c r="BF86" s="28">
        <v>1</v>
      </c>
      <c r="BG86" s="28" t="s">
        <v>16</v>
      </c>
      <c r="BH86" s="28">
        <v>7</v>
      </c>
      <c r="BI86" s="28"/>
      <c r="BJ86" s="36"/>
      <c r="BK86" s="29">
        <f t="shared" si="16"/>
        <v>32</v>
      </c>
      <c r="BL86" s="145">
        <f t="shared" si="10"/>
        <v>0</v>
      </c>
      <c r="BM86" s="146">
        <f t="shared" si="11"/>
        <v>0</v>
      </c>
      <c r="BN86" s="145">
        <f t="shared" si="12"/>
        <v>0</v>
      </c>
      <c r="BO86" s="146">
        <f t="shared" si="13"/>
        <v>0</v>
      </c>
    </row>
    <row r="87" spans="1:67" s="19" customFormat="1" x14ac:dyDescent="0.25">
      <c r="A87" s="57">
        <v>42504</v>
      </c>
      <c r="B87" s="41" t="str">
        <f t="shared" si="14"/>
        <v>16135</v>
      </c>
      <c r="C87" s="19" t="s">
        <v>26</v>
      </c>
      <c r="D87" s="46" t="s">
        <v>31</v>
      </c>
      <c r="E87" s="28">
        <v>19</v>
      </c>
      <c r="F87" s="28">
        <v>8</v>
      </c>
      <c r="G87" s="28" t="s">
        <v>32</v>
      </c>
      <c r="H87" s="42">
        <v>758</v>
      </c>
      <c r="I87" s="42">
        <f t="shared" si="15"/>
        <v>158</v>
      </c>
      <c r="J87" s="23" t="s">
        <v>54</v>
      </c>
      <c r="K87" s="20"/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/>
      <c r="S87" s="28"/>
      <c r="T87" s="28"/>
      <c r="U87" s="43"/>
      <c r="V87" s="28"/>
      <c r="W87" s="28"/>
      <c r="X87" s="28"/>
      <c r="Y87" s="43"/>
      <c r="Z87" s="28"/>
      <c r="AA87" s="28"/>
      <c r="AB87" s="28"/>
      <c r="AC87" s="120"/>
      <c r="AD87" s="24"/>
      <c r="AE87" s="42"/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/>
      <c r="AM87" s="46"/>
      <c r="AN87" s="46"/>
      <c r="AO87" s="125"/>
      <c r="AQ87" s="42"/>
      <c r="AS87" s="120"/>
      <c r="AT87" s="47"/>
      <c r="AU87" s="28"/>
      <c r="AV87" s="47"/>
      <c r="AW87" s="127"/>
      <c r="AX87" s="48"/>
      <c r="AY87" s="87">
        <v>72.5</v>
      </c>
      <c r="AZ87" s="22">
        <v>88.2</v>
      </c>
      <c r="BA87" s="22">
        <v>1018.8</v>
      </c>
      <c r="BB87" s="22">
        <v>1019.4</v>
      </c>
      <c r="BC87" s="22">
        <v>0</v>
      </c>
      <c r="BD87" s="28">
        <v>1</v>
      </c>
      <c r="BE87" s="28">
        <v>1.5</v>
      </c>
      <c r="BF87" s="28">
        <v>1</v>
      </c>
      <c r="BG87" s="28" t="s">
        <v>16</v>
      </c>
      <c r="BH87" s="28">
        <v>7</v>
      </c>
      <c r="BI87" s="28"/>
      <c r="BJ87" s="36"/>
      <c r="BK87" s="29">
        <f t="shared" si="16"/>
        <v>32</v>
      </c>
      <c r="BL87" s="145">
        <f t="shared" si="10"/>
        <v>0</v>
      </c>
      <c r="BM87" s="146">
        <f t="shared" si="11"/>
        <v>0</v>
      </c>
      <c r="BN87" s="145">
        <f t="shared" si="12"/>
        <v>0</v>
      </c>
      <c r="BO87" s="146">
        <f t="shared" si="13"/>
        <v>0</v>
      </c>
    </row>
    <row r="88" spans="1:67" s="19" customFormat="1" x14ac:dyDescent="0.25">
      <c r="A88" s="57">
        <v>42504</v>
      </c>
      <c r="B88" s="41" t="str">
        <f t="shared" si="14"/>
        <v>16135</v>
      </c>
      <c r="C88" s="19" t="s">
        <v>26</v>
      </c>
      <c r="D88" s="46" t="s">
        <v>31</v>
      </c>
      <c r="E88" s="28">
        <v>19</v>
      </c>
      <c r="F88" s="28">
        <v>9</v>
      </c>
      <c r="G88" s="28" t="s">
        <v>32</v>
      </c>
      <c r="H88" s="42">
        <v>816</v>
      </c>
      <c r="I88" s="42">
        <f t="shared" si="15"/>
        <v>216</v>
      </c>
      <c r="J88" s="23" t="s">
        <v>54</v>
      </c>
      <c r="K88" s="20"/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/>
      <c r="S88" s="28"/>
      <c r="T88" s="28"/>
      <c r="U88" s="43"/>
      <c r="V88" s="28"/>
      <c r="W88" s="28"/>
      <c r="X88" s="28"/>
      <c r="Y88" s="43"/>
      <c r="Z88" s="28"/>
      <c r="AA88" s="28"/>
      <c r="AB88" s="28"/>
      <c r="AC88" s="120"/>
      <c r="AD88" s="24"/>
      <c r="AE88" s="42"/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/>
      <c r="AM88" s="46"/>
      <c r="AN88" s="46"/>
      <c r="AO88" s="125"/>
      <c r="AQ88" s="42"/>
      <c r="AS88" s="120"/>
      <c r="AT88" s="47"/>
      <c r="AU88" s="28"/>
      <c r="AV88" s="47"/>
      <c r="AW88" s="127"/>
      <c r="AX88" s="48"/>
      <c r="AY88" s="87">
        <v>72.5</v>
      </c>
      <c r="AZ88" s="22">
        <v>88.2</v>
      </c>
      <c r="BA88" s="22">
        <v>1018.8</v>
      </c>
      <c r="BB88" s="22">
        <v>1019.4</v>
      </c>
      <c r="BC88" s="22">
        <v>0</v>
      </c>
      <c r="BD88" s="28">
        <v>1</v>
      </c>
      <c r="BE88" s="28">
        <v>0</v>
      </c>
      <c r="BF88" s="28">
        <v>1</v>
      </c>
      <c r="BG88" s="28" t="s">
        <v>16</v>
      </c>
      <c r="BH88" s="28">
        <v>7</v>
      </c>
      <c r="BI88" s="28"/>
      <c r="BJ88" s="36"/>
      <c r="BK88" s="29">
        <f t="shared" si="16"/>
        <v>32</v>
      </c>
      <c r="BL88" s="145">
        <f t="shared" si="10"/>
        <v>0</v>
      </c>
      <c r="BM88" s="146">
        <f t="shared" si="11"/>
        <v>0</v>
      </c>
      <c r="BN88" s="145">
        <f t="shared" si="12"/>
        <v>0</v>
      </c>
      <c r="BO88" s="146">
        <f t="shared" si="13"/>
        <v>0</v>
      </c>
    </row>
    <row r="89" spans="1:67" s="69" customFormat="1" x14ac:dyDescent="0.25">
      <c r="A89" s="67">
        <v>42504</v>
      </c>
      <c r="B89" s="68" t="str">
        <f t="shared" si="14"/>
        <v>16135</v>
      </c>
      <c r="C89" s="69" t="s">
        <v>26</v>
      </c>
      <c r="D89" s="69" t="s">
        <v>31</v>
      </c>
      <c r="E89" s="71">
        <v>19</v>
      </c>
      <c r="F89" s="71">
        <v>10</v>
      </c>
      <c r="G89" s="71" t="s">
        <v>32</v>
      </c>
      <c r="H89" s="21">
        <v>830</v>
      </c>
      <c r="I89" s="21">
        <f t="shared" si="15"/>
        <v>230</v>
      </c>
      <c r="J89" s="76" t="s">
        <v>54</v>
      </c>
      <c r="K89" s="21"/>
      <c r="L89" s="71">
        <v>0</v>
      </c>
      <c r="M89" s="71">
        <v>0</v>
      </c>
      <c r="N89" s="71">
        <v>0</v>
      </c>
      <c r="O89" s="71">
        <v>0</v>
      </c>
      <c r="P89" s="71">
        <v>1</v>
      </c>
      <c r="Q89" s="71">
        <v>0</v>
      </c>
      <c r="R89" s="71" t="s">
        <v>49</v>
      </c>
      <c r="S89" s="71" t="s">
        <v>49</v>
      </c>
      <c r="T89" s="71" t="s">
        <v>49</v>
      </c>
      <c r="U89" s="73"/>
      <c r="V89" s="71" t="s">
        <v>19</v>
      </c>
      <c r="W89" s="71" t="s">
        <v>52</v>
      </c>
      <c r="X89" s="71">
        <v>110</v>
      </c>
      <c r="Y89" s="73"/>
      <c r="Z89" s="71"/>
      <c r="AA89" s="71"/>
      <c r="AB89" s="71"/>
      <c r="AC89" s="123"/>
      <c r="AD89" s="72">
        <v>1</v>
      </c>
      <c r="AE89" s="21"/>
      <c r="AF89" s="71">
        <v>0</v>
      </c>
      <c r="AG89" s="71">
        <v>0</v>
      </c>
      <c r="AH89" s="71">
        <v>0</v>
      </c>
      <c r="AI89" s="71">
        <v>0</v>
      </c>
      <c r="AJ89" s="71">
        <v>0</v>
      </c>
      <c r="AK89" s="71">
        <v>0</v>
      </c>
      <c r="AL89" s="71"/>
      <c r="AO89" s="123"/>
      <c r="AQ89" s="21"/>
      <c r="AS89" s="123"/>
      <c r="AT89" s="77"/>
      <c r="AU89" s="71"/>
      <c r="AV89" s="77"/>
      <c r="AW89" s="128"/>
      <c r="AX89" s="78"/>
      <c r="AY89" s="84">
        <v>72.5</v>
      </c>
      <c r="AZ89" s="71">
        <v>88.2</v>
      </c>
      <c r="BA89" s="71">
        <v>1018.8</v>
      </c>
      <c r="BB89" s="71">
        <v>1019.4</v>
      </c>
      <c r="BC89" s="71">
        <v>0</v>
      </c>
      <c r="BD89" s="71">
        <v>1</v>
      </c>
      <c r="BE89" s="71">
        <v>0</v>
      </c>
      <c r="BF89" s="71">
        <v>1</v>
      </c>
      <c r="BG89" s="71" t="s">
        <v>16</v>
      </c>
      <c r="BH89" s="71">
        <v>7</v>
      </c>
      <c r="BI89" s="71"/>
      <c r="BJ89" s="79"/>
      <c r="BK89" s="80">
        <f t="shared" si="16"/>
        <v>32</v>
      </c>
      <c r="BL89" s="145">
        <f t="shared" si="10"/>
        <v>1</v>
      </c>
      <c r="BM89" s="146">
        <f t="shared" si="11"/>
        <v>0</v>
      </c>
      <c r="BN89" s="145">
        <f t="shared" si="12"/>
        <v>0</v>
      </c>
      <c r="BO89" s="146">
        <f t="shared" si="13"/>
        <v>0</v>
      </c>
    </row>
    <row r="90" spans="1:67" x14ac:dyDescent="0.25">
      <c r="E90" s="52"/>
      <c r="F90" s="1"/>
      <c r="G90" s="1"/>
      <c r="H90" s="3"/>
      <c r="I90" s="3"/>
      <c r="J90" s="24"/>
      <c r="K90" s="9"/>
      <c r="R90" s="1"/>
      <c r="S90" s="11"/>
      <c r="T90" s="11"/>
      <c r="U90" s="119"/>
      <c r="V90" s="11"/>
      <c r="W90" s="11"/>
      <c r="X90" s="11"/>
      <c r="Y90" s="119"/>
      <c r="Z90" s="11"/>
      <c r="AA90" t="s">
        <v>55</v>
      </c>
      <c r="AB90" t="s">
        <v>56</v>
      </c>
      <c r="AD90" s="15">
        <f>COUNT(AD5:AD89)</f>
        <v>2</v>
      </c>
      <c r="AE90" s="3"/>
      <c r="AF90" s="1"/>
      <c r="AG90" s="1"/>
      <c r="AH90" s="1"/>
      <c r="AI90" s="1"/>
      <c r="AJ90" s="1"/>
      <c r="AK90" s="11"/>
      <c r="AL90" s="11"/>
      <c r="AM90" s="11"/>
      <c r="AN90" s="11"/>
      <c r="AO90" s="119"/>
      <c r="AP90" s="11"/>
      <c r="AQ90" s="30"/>
      <c r="AR90" s="11"/>
      <c r="AS90" s="119"/>
      <c r="AT90" s="11"/>
      <c r="AU90" s="15"/>
      <c r="AV90" s="2"/>
      <c r="AW90" s="120"/>
      <c r="AX90"/>
      <c r="AY90"/>
      <c r="AZ90" s="1"/>
      <c r="BA90" s="1"/>
      <c r="BB90" s="1"/>
      <c r="BC90" s="1"/>
      <c r="BD90" s="1"/>
      <c r="BE90" s="1"/>
      <c r="BF90"/>
      <c r="BG90"/>
      <c r="BH90" s="22"/>
    </row>
    <row r="91" spans="1:67" x14ac:dyDescent="0.25">
      <c r="E91" s="52"/>
      <c r="F91" s="1"/>
      <c r="G91" s="1"/>
      <c r="H91" s="3"/>
      <c r="I91" s="3"/>
      <c r="J91" s="24"/>
      <c r="K91" s="9"/>
      <c r="R91" s="1"/>
      <c r="S91" s="11"/>
      <c r="T91" s="11"/>
      <c r="U91" s="119"/>
      <c r="V91" s="11"/>
      <c r="W91" s="11"/>
      <c r="X91" s="11"/>
      <c r="Y91" s="119"/>
      <c r="Z91" s="11"/>
      <c r="AA91" t="s">
        <v>57</v>
      </c>
      <c r="AB91" t="s">
        <v>58</v>
      </c>
      <c r="AD91" s="15">
        <f>SUM(AD5:AD89)</f>
        <v>2</v>
      </c>
      <c r="AE91" s="3"/>
      <c r="AF91" s="1"/>
      <c r="AG91" s="1"/>
      <c r="AH91" s="1"/>
      <c r="AI91" s="1"/>
      <c r="AJ91" s="1"/>
      <c r="AK91" s="11"/>
      <c r="AL91" s="11"/>
      <c r="AM91" s="11"/>
      <c r="AN91" s="11"/>
      <c r="AO91" s="119"/>
      <c r="AP91" s="11"/>
      <c r="AQ91" s="30"/>
      <c r="AR91" s="11"/>
      <c r="AS91" s="119"/>
      <c r="AT91" s="11"/>
      <c r="AU91" s="15"/>
      <c r="AV91" s="2"/>
      <c r="AW91" s="120"/>
      <c r="AX91"/>
      <c r="AY91"/>
      <c r="AZ91" s="1"/>
      <c r="BA91" s="1"/>
      <c r="BB91" s="1"/>
      <c r="BC91" s="1"/>
      <c r="BD91" s="1"/>
      <c r="BE91" s="1"/>
      <c r="BF91"/>
      <c r="BG91"/>
    </row>
    <row r="92" spans="1:67" x14ac:dyDescent="0.25">
      <c r="E92" s="52"/>
      <c r="F92" s="1"/>
      <c r="G92" s="1"/>
      <c r="H92" s="3"/>
      <c r="I92" s="3"/>
      <c r="J92" s="24"/>
      <c r="K92" s="9"/>
      <c r="L92" s="1"/>
      <c r="M92" s="1"/>
      <c r="N92" s="1"/>
      <c r="O92" s="1"/>
      <c r="P92" s="1"/>
      <c r="Q92" s="1"/>
      <c r="R92" s="1"/>
      <c r="S92" s="11"/>
      <c r="T92" s="11"/>
      <c r="U92" s="119"/>
      <c r="V92" s="11"/>
      <c r="W92" s="11"/>
      <c r="X92" s="11"/>
      <c r="Y92" s="119"/>
      <c r="Z92" s="11"/>
      <c r="AB92" t="s">
        <v>59</v>
      </c>
      <c r="AD92" s="1">
        <f>COUNT(L5:L89)</f>
        <v>85</v>
      </c>
      <c r="AE92" s="3"/>
      <c r="AF92" s="1"/>
      <c r="AG92" s="1"/>
      <c r="AH92" s="1"/>
      <c r="AI92" s="1"/>
      <c r="AJ92" s="1"/>
      <c r="AK92" s="11"/>
      <c r="AL92" s="11"/>
      <c r="AM92" s="11"/>
      <c r="AN92" s="11"/>
      <c r="AO92" s="119"/>
      <c r="AP92" s="11"/>
      <c r="AQ92" s="30"/>
      <c r="AR92" s="11"/>
      <c r="AS92" s="119"/>
      <c r="AT92" s="11"/>
      <c r="AU92" s="15"/>
      <c r="AV92" s="2"/>
      <c r="AW92" s="120"/>
      <c r="AX92"/>
      <c r="AY92"/>
      <c r="AZ92" s="1"/>
      <c r="BA92" s="1"/>
      <c r="BB92" s="1"/>
      <c r="BC92" s="1"/>
      <c r="BD92" s="1"/>
      <c r="BE92" s="1"/>
      <c r="BF92"/>
      <c r="BG92"/>
    </row>
  </sheetData>
  <mergeCells count="6">
    <mergeCell ref="K2:AD2"/>
    <mergeCell ref="AE2:AX2"/>
    <mergeCell ref="V3:X3"/>
    <mergeCell ref="Z3:AB3"/>
    <mergeCell ref="AP3:AR3"/>
    <mergeCell ref="AT3:AW3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92"/>
  <sheetViews>
    <sheetView topLeftCell="A47" zoomScale="70" zoomScaleNormal="70" zoomScalePageLayoutView="75" workbookViewId="0">
      <pane xSplit="5" topLeftCell="P1" activePane="topRight" state="frozen"/>
      <selection pane="topRight" activeCell="BE74" sqref="BE70:BE74"/>
    </sheetView>
  </sheetViews>
  <sheetFormatPr defaultColWidth="11.125" defaultRowHeight="15.75" x14ac:dyDescent="0.25"/>
  <cols>
    <col min="1" max="1" width="10.125" style="12" bestFit="1" customWidth="1"/>
    <col min="2" max="2" width="6" style="12" bestFit="1" customWidth="1"/>
    <col min="3" max="3" width="5" style="12" bestFit="1" customWidth="1"/>
    <col min="4" max="4" width="3.875" style="12" bestFit="1" customWidth="1"/>
    <col min="5" max="5" width="5.625" style="12" bestFit="1" customWidth="1"/>
    <col min="6" max="6" width="6.625" style="12" bestFit="1" customWidth="1"/>
    <col min="7" max="7" width="5.125" style="12" customWidth="1"/>
    <col min="8" max="8" width="6.5" style="12" bestFit="1" customWidth="1"/>
    <col min="9" max="9" width="8" style="12" customWidth="1"/>
    <col min="10" max="10" width="6" style="49" customWidth="1"/>
    <col min="11" max="11" width="6.875" bestFit="1" customWidth="1"/>
    <col min="12" max="17" width="2.125" customWidth="1"/>
    <col min="18" max="18" width="3.625" bestFit="1" customWidth="1"/>
    <col min="19" max="19" width="4.625" bestFit="1" customWidth="1"/>
    <col min="20" max="20" width="7.625" customWidth="1"/>
    <col min="21" max="21" width="1.625" style="120" customWidth="1"/>
    <col min="22" max="22" width="7.125" customWidth="1"/>
    <col min="23" max="24" width="7.125" bestFit="1" customWidth="1"/>
    <col min="25" max="25" width="1.625" style="120" customWidth="1"/>
    <col min="26" max="28" width="7.125" customWidth="1"/>
    <col min="29" max="29" width="1.625" style="120" customWidth="1"/>
    <col min="30" max="30" width="9.625" customWidth="1"/>
    <col min="31" max="31" width="6.875" customWidth="1"/>
    <col min="32" max="37" width="1.875" customWidth="1"/>
    <col min="38" max="38" width="3.625" bestFit="1" customWidth="1"/>
    <col min="39" max="39" width="4.625" bestFit="1" customWidth="1"/>
    <col min="40" max="40" width="7.125" customWidth="1"/>
    <col min="41" max="41" width="1.625" style="120" customWidth="1"/>
    <col min="42" max="42" width="7.125" bestFit="1" customWidth="1"/>
    <col min="43" max="43" width="3.5" customWidth="1"/>
    <col min="44" max="44" width="7.125" bestFit="1" customWidth="1"/>
    <col min="45" max="45" width="1.625" style="120" customWidth="1"/>
    <col min="46" max="46" width="8.375" customWidth="1"/>
    <col min="47" max="47" width="9.125" customWidth="1"/>
    <col min="48" max="48" width="1.875" customWidth="1"/>
    <col min="49" max="49" width="1.625" style="43" customWidth="1"/>
    <col min="50" max="50" width="10" style="1" bestFit="1" customWidth="1"/>
    <col min="51" max="51" width="6.875" style="1" bestFit="1" customWidth="1"/>
    <col min="52" max="52" width="7.625" style="1" bestFit="1" customWidth="1"/>
    <col min="53" max="53" width="8.25" style="1" customWidth="1"/>
    <col min="54" max="54" width="8.375" style="1" customWidth="1"/>
    <col min="55" max="55" width="7.125" style="1" bestFit="1" customWidth="1"/>
    <col min="56" max="56" width="5.875" style="1" bestFit="1" customWidth="1"/>
    <col min="57" max="57" width="5.25" style="1" bestFit="1" customWidth="1"/>
    <col min="58" max="58" width="5.125" style="1" bestFit="1" customWidth="1"/>
    <col min="59" max="59" width="8.25" style="1" customWidth="1"/>
    <col min="60" max="60" width="6.125" style="1" customWidth="1"/>
    <col min="61" max="61" width="11.125" style="2"/>
  </cols>
  <sheetData>
    <row r="1" spans="1:67" s="2" customFormat="1" x14ac:dyDescent="0.25">
      <c r="E1" s="3"/>
      <c r="F1" s="3"/>
      <c r="G1" s="3"/>
      <c r="H1" s="3"/>
      <c r="I1" s="20"/>
      <c r="J1" s="23"/>
      <c r="K1" s="10"/>
      <c r="N1" s="3"/>
      <c r="O1" s="3"/>
      <c r="P1" s="3"/>
      <c r="Q1" s="3"/>
      <c r="R1" s="3"/>
      <c r="S1" s="3"/>
      <c r="T1" s="3"/>
      <c r="U1" s="44"/>
      <c r="V1" s="3"/>
      <c r="W1" s="3"/>
      <c r="X1" s="3"/>
      <c r="Y1" s="44"/>
      <c r="Z1" s="3"/>
      <c r="AA1" s="3"/>
      <c r="AB1" s="3"/>
      <c r="AC1" s="121"/>
      <c r="AD1" s="14"/>
      <c r="AE1" s="3"/>
      <c r="AH1" s="3"/>
      <c r="AI1" s="3"/>
      <c r="AJ1" s="3"/>
      <c r="AK1" s="3"/>
      <c r="AL1" s="3"/>
      <c r="AM1" s="10"/>
      <c r="AN1" s="10"/>
      <c r="AO1" s="61"/>
      <c r="AQ1" s="3"/>
      <c r="AS1" s="121"/>
      <c r="AT1" s="26"/>
      <c r="AU1" s="3"/>
      <c r="AV1" s="26"/>
      <c r="AW1" s="126"/>
      <c r="AX1" s="32"/>
      <c r="AY1" s="42"/>
      <c r="AZ1" s="42"/>
      <c r="BA1" s="42"/>
      <c r="BB1" s="42"/>
      <c r="BC1" s="3"/>
      <c r="BD1" s="3"/>
      <c r="BE1" s="3"/>
      <c r="BF1" s="3"/>
      <c r="BG1" s="3"/>
      <c r="BH1" s="3"/>
      <c r="BI1" s="3"/>
    </row>
    <row r="2" spans="1:67" ht="17.45" customHeight="1" x14ac:dyDescent="0.25">
      <c r="A2"/>
      <c r="B2"/>
      <c r="C2"/>
      <c r="D2"/>
      <c r="E2" s="1"/>
      <c r="F2" s="1"/>
      <c r="G2" s="1"/>
      <c r="H2" s="3"/>
      <c r="I2" s="20"/>
      <c r="J2" s="23"/>
      <c r="K2" s="150" t="s">
        <v>20</v>
      </c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2"/>
      <c r="AE2" s="153" t="s">
        <v>21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5"/>
      <c r="AY2" s="42"/>
      <c r="AZ2" s="28"/>
      <c r="BA2" s="28"/>
      <c r="BB2" s="28"/>
      <c r="BI2" s="1"/>
      <c r="BJ2" s="2"/>
    </row>
    <row r="3" spans="1:67" s="2" customFormat="1" x14ac:dyDescent="0.25">
      <c r="H3" s="3"/>
      <c r="I3" s="20"/>
      <c r="J3" s="23"/>
      <c r="K3" s="9"/>
      <c r="L3" s="10"/>
      <c r="M3" s="10"/>
      <c r="N3" s="10"/>
      <c r="O3" s="10"/>
      <c r="P3" s="10"/>
      <c r="Q3" s="10"/>
      <c r="R3" s="10"/>
      <c r="S3" s="10"/>
      <c r="T3" s="10"/>
      <c r="U3" s="61"/>
      <c r="V3" s="157" t="s">
        <v>39</v>
      </c>
      <c r="W3" s="157"/>
      <c r="X3" s="157"/>
      <c r="Y3" s="45"/>
      <c r="Z3" s="157" t="s">
        <v>40</v>
      </c>
      <c r="AA3" s="157"/>
      <c r="AB3" s="157"/>
      <c r="AC3" s="121"/>
      <c r="AD3" s="13"/>
      <c r="AE3" s="1"/>
      <c r="AM3" s="10"/>
      <c r="AN3" s="10"/>
      <c r="AO3" s="61"/>
      <c r="AP3" s="158" t="s">
        <v>39</v>
      </c>
      <c r="AQ3" s="158"/>
      <c r="AR3" s="158"/>
      <c r="AS3" s="44"/>
      <c r="AT3" s="158" t="s">
        <v>40</v>
      </c>
      <c r="AU3" s="158"/>
      <c r="AV3" s="158"/>
      <c r="AW3" s="158"/>
      <c r="AX3" s="13"/>
      <c r="AY3" s="42"/>
      <c r="AZ3" s="42"/>
      <c r="BA3" s="42"/>
      <c r="BB3" s="42"/>
      <c r="BC3" s="3"/>
      <c r="BD3" s="3"/>
      <c r="BE3" s="3"/>
      <c r="BF3" s="3"/>
      <c r="BG3" s="3"/>
      <c r="BH3" s="3"/>
      <c r="BI3" s="3"/>
      <c r="BJ3" s="2" t="s">
        <v>34</v>
      </c>
    </row>
    <row r="4" spans="1:67" s="4" customFormat="1" ht="30.6" customHeight="1" x14ac:dyDescent="0.25">
      <c r="A4" s="4" t="s">
        <v>0</v>
      </c>
      <c r="B4" s="4" t="s">
        <v>15</v>
      </c>
      <c r="C4" s="4" t="s">
        <v>43</v>
      </c>
      <c r="D4" s="4" t="s">
        <v>44</v>
      </c>
      <c r="E4" s="5" t="s">
        <v>1</v>
      </c>
      <c r="F4" s="5" t="s">
        <v>2</v>
      </c>
      <c r="G4" s="38" t="s">
        <v>22</v>
      </c>
      <c r="H4" s="5" t="s">
        <v>45</v>
      </c>
      <c r="I4" s="50" t="s">
        <v>50</v>
      </c>
      <c r="J4" s="55" t="s">
        <v>51</v>
      </c>
      <c r="K4" s="4" t="s">
        <v>27</v>
      </c>
      <c r="L4" s="5">
        <v>1</v>
      </c>
      <c r="M4" s="5">
        <v>2</v>
      </c>
      <c r="N4" s="5">
        <v>3</v>
      </c>
      <c r="O4" s="5">
        <v>4</v>
      </c>
      <c r="P4" s="5">
        <v>5</v>
      </c>
      <c r="Q4" s="5">
        <v>6</v>
      </c>
      <c r="R4" s="5" t="s">
        <v>37</v>
      </c>
      <c r="S4" s="31" t="s">
        <v>38</v>
      </c>
      <c r="T4" s="37" t="s">
        <v>47</v>
      </c>
      <c r="U4" s="62"/>
      <c r="V4" s="38" t="s">
        <v>33</v>
      </c>
      <c r="W4" s="38" t="s">
        <v>14</v>
      </c>
      <c r="X4" s="38" t="s">
        <v>41</v>
      </c>
      <c r="Y4" s="118"/>
      <c r="Z4" s="38" t="s">
        <v>33</v>
      </c>
      <c r="AA4" s="38" t="s">
        <v>14</v>
      </c>
      <c r="AB4" s="38" t="s">
        <v>41</v>
      </c>
      <c r="AC4" s="122"/>
      <c r="AD4" s="39" t="s">
        <v>48</v>
      </c>
      <c r="AE4" s="4" t="s">
        <v>27</v>
      </c>
      <c r="AF4" s="5">
        <v>1</v>
      </c>
      <c r="AG4" s="5">
        <v>2</v>
      </c>
      <c r="AH4" s="5">
        <v>3</v>
      </c>
      <c r="AI4" s="5">
        <v>4</v>
      </c>
      <c r="AJ4" s="5">
        <v>5</v>
      </c>
      <c r="AK4" s="5">
        <v>6</v>
      </c>
      <c r="AL4" s="5" t="s">
        <v>37</v>
      </c>
      <c r="AM4" s="31" t="s">
        <v>38</v>
      </c>
      <c r="AN4" s="37" t="s">
        <v>47</v>
      </c>
      <c r="AO4" s="124"/>
      <c r="AP4" s="38" t="s">
        <v>33</v>
      </c>
      <c r="AQ4" s="38" t="s">
        <v>14</v>
      </c>
      <c r="AR4" s="38" t="s">
        <v>41</v>
      </c>
      <c r="AS4" s="118"/>
      <c r="AT4" s="38" t="s">
        <v>33</v>
      </c>
      <c r="AU4" s="38" t="s">
        <v>14</v>
      </c>
      <c r="AV4" s="38" t="s">
        <v>41</v>
      </c>
      <c r="AW4" s="118"/>
      <c r="AX4" s="39" t="s">
        <v>48</v>
      </c>
      <c r="AY4" s="93" t="s">
        <v>5</v>
      </c>
      <c r="AZ4" s="93" t="s">
        <v>6</v>
      </c>
      <c r="BA4" s="93" t="s">
        <v>7</v>
      </c>
      <c r="BB4" s="93" t="s">
        <v>8</v>
      </c>
      <c r="BC4" s="38" t="s">
        <v>9</v>
      </c>
      <c r="BD4" s="38" t="s">
        <v>10</v>
      </c>
      <c r="BE4" s="38" t="s">
        <v>11</v>
      </c>
      <c r="BF4" s="38" t="s">
        <v>12</v>
      </c>
      <c r="BG4" s="38" t="s">
        <v>13</v>
      </c>
      <c r="BH4" s="38" t="s">
        <v>4</v>
      </c>
      <c r="BI4" s="38" t="s">
        <v>3</v>
      </c>
      <c r="BJ4" s="5" t="s">
        <v>36</v>
      </c>
      <c r="BK4" s="5" t="s">
        <v>35</v>
      </c>
      <c r="BL4" s="4" t="s">
        <v>95</v>
      </c>
      <c r="BM4" s="4" t="s">
        <v>96</v>
      </c>
      <c r="BN4" s="4" t="s">
        <v>97</v>
      </c>
      <c r="BO4" s="4" t="s">
        <v>98</v>
      </c>
    </row>
    <row r="5" spans="1:67" s="19" customFormat="1" x14ac:dyDescent="0.25">
      <c r="A5" s="40">
        <v>42502</v>
      </c>
      <c r="B5" s="41" t="str">
        <f t="shared" ref="B5:B73" si="0">RIGHT(YEAR(A5),2)&amp;TEXT(A5-DATE(YEAR(A5),1,0),"000")</f>
        <v>16133</v>
      </c>
      <c r="C5" s="19" t="s">
        <v>26</v>
      </c>
      <c r="D5" s="19" t="s">
        <v>31</v>
      </c>
      <c r="E5" s="28">
        <v>1</v>
      </c>
      <c r="F5" s="28">
        <v>1</v>
      </c>
      <c r="G5" s="28" t="s">
        <v>32</v>
      </c>
      <c r="H5" s="42">
        <v>1849</v>
      </c>
      <c r="I5" s="42">
        <f t="shared" ref="I5:I73" si="1">H5-600</f>
        <v>1249</v>
      </c>
      <c r="J5" s="23" t="s">
        <v>54</v>
      </c>
      <c r="K5" s="20"/>
      <c r="L5" s="28">
        <v>0</v>
      </c>
      <c r="M5" s="28">
        <v>1</v>
      </c>
      <c r="N5" s="28">
        <v>1</v>
      </c>
      <c r="O5" s="28">
        <v>0</v>
      </c>
      <c r="P5" s="28">
        <v>0</v>
      </c>
      <c r="Q5" s="28">
        <v>0</v>
      </c>
      <c r="R5" s="28" t="s">
        <v>49</v>
      </c>
      <c r="S5" s="28" t="s">
        <v>49</v>
      </c>
      <c r="T5" s="28" t="s">
        <v>49</v>
      </c>
      <c r="U5" s="43"/>
      <c r="V5" s="28" t="s">
        <v>29</v>
      </c>
      <c r="W5" s="28" t="s">
        <v>52</v>
      </c>
      <c r="X5" s="28">
        <v>70</v>
      </c>
      <c r="Y5" s="43"/>
      <c r="Z5" s="28" t="s">
        <v>19</v>
      </c>
      <c r="AA5" s="28" t="s">
        <v>52</v>
      </c>
      <c r="AB5" s="28">
        <v>95</v>
      </c>
      <c r="AC5" s="120"/>
      <c r="AD5" s="24">
        <v>2</v>
      </c>
      <c r="AE5" s="42"/>
      <c r="AF5" s="28">
        <v>0</v>
      </c>
      <c r="AG5" s="28">
        <v>0</v>
      </c>
      <c r="AH5" s="28">
        <v>0</v>
      </c>
      <c r="AI5" s="28">
        <v>0</v>
      </c>
      <c r="AJ5" s="28">
        <v>0</v>
      </c>
      <c r="AK5" s="28">
        <v>0</v>
      </c>
      <c r="AL5" s="28"/>
      <c r="AM5" s="46"/>
      <c r="AN5" s="46"/>
      <c r="AO5" s="125"/>
      <c r="AQ5" s="42"/>
      <c r="AS5" s="120"/>
      <c r="AT5" s="47"/>
      <c r="AU5" s="28"/>
      <c r="AV5" s="47"/>
      <c r="AW5" s="127"/>
      <c r="AX5" s="48"/>
      <c r="AY5" s="42">
        <v>87.9</v>
      </c>
      <c r="AZ5" s="28">
        <v>80.599999999999994</v>
      </c>
      <c r="BA5" s="28">
        <v>1018.3</v>
      </c>
      <c r="BB5" s="28">
        <v>1018.6</v>
      </c>
      <c r="BC5" s="28">
        <v>0</v>
      </c>
      <c r="BD5" s="28">
        <v>1</v>
      </c>
      <c r="BE5" s="28">
        <v>4.2</v>
      </c>
      <c r="BF5" s="28">
        <v>0</v>
      </c>
      <c r="BG5" s="28" t="s">
        <v>16</v>
      </c>
      <c r="BH5" s="28">
        <v>6</v>
      </c>
      <c r="BI5" s="28"/>
      <c r="BJ5" s="36"/>
      <c r="BK5" s="29">
        <f t="shared" ref="BK5:BK73" si="2">CONVERT(BJ5,"C","F")</f>
        <v>32</v>
      </c>
      <c r="BL5" s="145">
        <f>IF(G5="B-C",IF(AND(SUM(L5:O5)=0,P5=1,Q5=0),1,IF(L5="-","-",0)),IF(AND(SUM(L5:O5)=0,P5=0,Q5=1),1,IF(L5="-","-",0)))</f>
        <v>0</v>
      </c>
      <c r="BM5" s="146">
        <f>IF(AND(SUM(L5:O5)=0,P5=1,Q5=1),1,IF(L5="-","-",0))</f>
        <v>0</v>
      </c>
      <c r="BN5" s="145">
        <f>IF(G5="B-C",IF(AND(SUM(L5:O5)=0,P5=0,Q5=1),1,IF(L5="-","-",0)),IF(AND(SUM(L5:O5)=0,P5=1,Q5=0),1,IF(L5="-","-",0)))</f>
        <v>0</v>
      </c>
      <c r="BO5" s="145">
        <f>IF(AND(SUM(L5:O5)&gt;0,P5=0,Q5=0),1,IF(L5="-","-",0))</f>
        <v>1</v>
      </c>
    </row>
    <row r="6" spans="1:67" s="19" customFormat="1" x14ac:dyDescent="0.25">
      <c r="A6" s="57">
        <v>42502</v>
      </c>
      <c r="B6" s="41" t="str">
        <f t="shared" si="0"/>
        <v>16133</v>
      </c>
      <c r="C6" s="19" t="s">
        <v>26</v>
      </c>
      <c r="D6" s="19" t="s">
        <v>31</v>
      </c>
      <c r="E6" s="28">
        <v>1</v>
      </c>
      <c r="F6" s="28">
        <v>2</v>
      </c>
      <c r="G6" s="28" t="s">
        <v>32</v>
      </c>
      <c r="H6" s="20">
        <v>1900</v>
      </c>
      <c r="I6" s="42">
        <f t="shared" si="1"/>
        <v>1300</v>
      </c>
      <c r="J6" s="23" t="s">
        <v>54</v>
      </c>
      <c r="K6" s="20"/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8"/>
      <c r="S6" s="28"/>
      <c r="T6" s="28"/>
      <c r="U6" s="43"/>
      <c r="Y6" s="43"/>
      <c r="Z6" s="28"/>
      <c r="AA6" s="28"/>
      <c r="AB6" s="28"/>
      <c r="AC6" s="120"/>
      <c r="AD6" s="24">
        <v>0</v>
      </c>
      <c r="AE6" s="42"/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/>
      <c r="AM6" s="46"/>
      <c r="AN6" s="46"/>
      <c r="AO6" s="125"/>
      <c r="AQ6" s="42"/>
      <c r="AS6" s="120"/>
      <c r="AT6" s="47"/>
      <c r="AU6" s="28"/>
      <c r="AV6" s="47"/>
      <c r="AW6" s="127"/>
      <c r="AX6" s="48"/>
      <c r="AY6" s="87">
        <v>87.9</v>
      </c>
      <c r="AZ6" s="22">
        <v>80.599999999999994</v>
      </c>
      <c r="BA6" s="22">
        <v>1018.3</v>
      </c>
      <c r="BB6" s="22">
        <v>1018.6</v>
      </c>
      <c r="BC6" s="22">
        <v>0</v>
      </c>
      <c r="BD6" s="22">
        <v>1</v>
      </c>
      <c r="BE6" s="28">
        <v>3.2</v>
      </c>
      <c r="BF6" s="28">
        <v>0</v>
      </c>
      <c r="BG6" s="28" t="s">
        <v>16</v>
      </c>
      <c r="BH6" s="28">
        <v>6</v>
      </c>
      <c r="BI6" s="28"/>
      <c r="BJ6" s="36"/>
      <c r="BK6" s="29">
        <f t="shared" si="2"/>
        <v>32</v>
      </c>
      <c r="BL6" s="145">
        <f t="shared" ref="BL6:BL69" si="3">IF(G6="B-C",IF(AND(SUM(L6:O6)=0,P6=1,Q6=0),1,IF(L6="-","-",0)),IF(AND(SUM(L6:O6)=0,P6=0,Q6=1),1,IF(L6="-","-",0)))</f>
        <v>0</v>
      </c>
      <c r="BM6" s="146">
        <f t="shared" ref="BM6:BM69" si="4">IF(AND(SUM(L6:O6)=0,P6=1,Q6=1),1,IF(L6="-","-",0))</f>
        <v>0</v>
      </c>
      <c r="BN6" s="145">
        <f t="shared" ref="BN6:BN69" si="5">IF(G6="B-C",IF(AND(SUM(L6:O6)=0,P6=0,Q6=1),1,IF(L6="-","-",0)),IF(AND(SUM(L6:O6)=0,P6=1,Q6=0),1,IF(L6="-","-",0)))</f>
        <v>0</v>
      </c>
      <c r="BO6" s="145">
        <f t="shared" ref="BO6:BO69" si="6">IF(AND(SUM(L6:O6)&gt;0,P6=0,Q6=0),1,IF(L6="-","-",0))</f>
        <v>0</v>
      </c>
    </row>
    <row r="7" spans="1:67" s="19" customFormat="1" x14ac:dyDescent="0.25">
      <c r="A7" s="57">
        <v>42502</v>
      </c>
      <c r="B7" s="41" t="str">
        <f t="shared" si="0"/>
        <v>16133</v>
      </c>
      <c r="C7" s="19" t="s">
        <v>26</v>
      </c>
      <c r="D7" s="19" t="s">
        <v>31</v>
      </c>
      <c r="E7" s="28">
        <v>1</v>
      </c>
      <c r="F7" s="28">
        <v>3</v>
      </c>
      <c r="G7" s="28" t="s">
        <v>32</v>
      </c>
      <c r="H7" s="20">
        <v>1912</v>
      </c>
      <c r="I7" s="42">
        <f t="shared" si="1"/>
        <v>1312</v>
      </c>
      <c r="J7" s="23" t="s">
        <v>54</v>
      </c>
      <c r="K7" s="20"/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8"/>
      <c r="S7" s="28"/>
      <c r="T7" s="28"/>
      <c r="U7" s="43"/>
      <c r="V7" s="28"/>
      <c r="W7" s="28"/>
      <c r="X7" s="28"/>
      <c r="Y7" s="43"/>
      <c r="Z7" s="28"/>
      <c r="AA7" s="28"/>
      <c r="AB7" s="28"/>
      <c r="AC7" s="120"/>
      <c r="AD7" s="24">
        <v>0</v>
      </c>
      <c r="AE7" s="42"/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/>
      <c r="AM7" s="46"/>
      <c r="AN7" s="46"/>
      <c r="AO7" s="125"/>
      <c r="AQ7" s="42"/>
      <c r="AS7" s="120"/>
      <c r="AT7" s="47"/>
      <c r="AU7" s="28"/>
      <c r="AV7" s="47"/>
      <c r="AW7" s="127"/>
      <c r="AX7" s="48"/>
      <c r="AY7" s="87">
        <v>87.9</v>
      </c>
      <c r="AZ7" s="22">
        <v>80.599999999999994</v>
      </c>
      <c r="BA7" s="22">
        <v>1018.3</v>
      </c>
      <c r="BB7" s="22">
        <v>1018.6</v>
      </c>
      <c r="BC7" s="22">
        <v>0</v>
      </c>
      <c r="BD7" s="22">
        <v>1</v>
      </c>
      <c r="BE7" s="28">
        <v>3.3</v>
      </c>
      <c r="BF7" s="28">
        <v>0</v>
      </c>
      <c r="BG7" s="28" t="s">
        <v>16</v>
      </c>
      <c r="BH7" s="28">
        <v>6</v>
      </c>
      <c r="BI7" s="28"/>
      <c r="BJ7" s="36"/>
      <c r="BK7" s="29">
        <f t="shared" si="2"/>
        <v>32</v>
      </c>
      <c r="BL7" s="145">
        <f t="shared" si="3"/>
        <v>0</v>
      </c>
      <c r="BM7" s="146">
        <f t="shared" si="4"/>
        <v>0</v>
      </c>
      <c r="BN7" s="145">
        <f t="shared" si="5"/>
        <v>0</v>
      </c>
      <c r="BO7" s="145">
        <f t="shared" si="6"/>
        <v>0</v>
      </c>
    </row>
    <row r="8" spans="1:67" s="19" customFormat="1" x14ac:dyDescent="0.25">
      <c r="A8" s="57">
        <v>42502</v>
      </c>
      <c r="B8" s="41" t="str">
        <f t="shared" si="0"/>
        <v>16133</v>
      </c>
      <c r="C8" s="19" t="s">
        <v>26</v>
      </c>
      <c r="D8" s="19" t="s">
        <v>31</v>
      </c>
      <c r="E8" s="28">
        <v>1</v>
      </c>
      <c r="F8" s="28">
        <v>4</v>
      </c>
      <c r="G8" s="28" t="s">
        <v>32</v>
      </c>
      <c r="H8" s="20">
        <v>1921</v>
      </c>
      <c r="I8" s="42">
        <f t="shared" si="1"/>
        <v>1321</v>
      </c>
      <c r="J8" s="23" t="s">
        <v>54</v>
      </c>
      <c r="K8" s="20"/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8"/>
      <c r="S8" s="28"/>
      <c r="T8" s="28"/>
      <c r="U8" s="43"/>
      <c r="V8" s="28"/>
      <c r="W8" s="28"/>
      <c r="X8" s="28"/>
      <c r="Y8" s="43"/>
      <c r="Z8" s="28"/>
      <c r="AA8" s="28"/>
      <c r="AB8" s="28"/>
      <c r="AC8" s="120"/>
      <c r="AD8" s="24">
        <v>0</v>
      </c>
      <c r="AE8" s="42"/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/>
      <c r="AM8" s="46"/>
      <c r="AN8" s="46"/>
      <c r="AO8" s="125"/>
      <c r="AQ8" s="42"/>
      <c r="AS8" s="120"/>
      <c r="AT8" s="47"/>
      <c r="AU8" s="28"/>
      <c r="AV8" s="47"/>
      <c r="AW8" s="127"/>
      <c r="AX8" s="48"/>
      <c r="AY8" s="87">
        <v>87.9</v>
      </c>
      <c r="AZ8" s="22">
        <v>80.599999999999994</v>
      </c>
      <c r="BA8" s="22">
        <v>1018.3</v>
      </c>
      <c r="BB8" s="22">
        <v>1018.6</v>
      </c>
      <c r="BC8" s="22">
        <v>0</v>
      </c>
      <c r="BD8" s="22">
        <v>1</v>
      </c>
      <c r="BE8" s="28">
        <v>5</v>
      </c>
      <c r="BF8" s="28">
        <v>0</v>
      </c>
      <c r="BG8" s="28" t="s">
        <v>16</v>
      </c>
      <c r="BH8" s="28">
        <v>6</v>
      </c>
      <c r="BI8" s="28"/>
      <c r="BJ8" s="36"/>
      <c r="BK8" s="29">
        <f t="shared" si="2"/>
        <v>32</v>
      </c>
      <c r="BL8" s="145">
        <f t="shared" si="3"/>
        <v>0</v>
      </c>
      <c r="BM8" s="146">
        <f t="shared" si="4"/>
        <v>0</v>
      </c>
      <c r="BN8" s="145">
        <f t="shared" si="5"/>
        <v>0</v>
      </c>
      <c r="BO8" s="145">
        <f t="shared" si="6"/>
        <v>0</v>
      </c>
    </row>
    <row r="9" spans="1:67" s="19" customFormat="1" x14ac:dyDescent="0.25">
      <c r="A9" s="57">
        <v>42502</v>
      </c>
      <c r="B9" s="41" t="str">
        <f t="shared" si="0"/>
        <v>16133</v>
      </c>
      <c r="C9" s="19" t="s">
        <v>26</v>
      </c>
      <c r="D9" s="19" t="s">
        <v>31</v>
      </c>
      <c r="E9" s="28">
        <v>1</v>
      </c>
      <c r="F9" s="28">
        <v>5</v>
      </c>
      <c r="G9" s="28" t="s">
        <v>32</v>
      </c>
      <c r="H9" s="20">
        <v>1930</v>
      </c>
      <c r="I9" s="42">
        <f t="shared" si="1"/>
        <v>1330</v>
      </c>
      <c r="J9" s="23" t="s">
        <v>54</v>
      </c>
      <c r="K9" s="20"/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8"/>
      <c r="S9" s="28"/>
      <c r="T9" s="28"/>
      <c r="U9" s="43"/>
      <c r="V9" s="28"/>
      <c r="W9" s="28"/>
      <c r="X9" s="28"/>
      <c r="Y9" s="43"/>
      <c r="Z9" s="28"/>
      <c r="AA9" s="28"/>
      <c r="AB9" s="28"/>
      <c r="AC9" s="120"/>
      <c r="AD9" s="24">
        <v>0</v>
      </c>
      <c r="AE9" s="42"/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/>
      <c r="AM9" s="46"/>
      <c r="AN9" s="46"/>
      <c r="AO9" s="125"/>
      <c r="AQ9" s="42"/>
      <c r="AS9" s="120"/>
      <c r="AT9" s="47"/>
      <c r="AU9" s="28"/>
      <c r="AV9" s="47"/>
      <c r="AW9" s="127"/>
      <c r="AX9" s="48"/>
      <c r="AY9" s="87">
        <v>87.9</v>
      </c>
      <c r="AZ9" s="22">
        <v>80.599999999999994</v>
      </c>
      <c r="BA9" s="22">
        <v>1018.3</v>
      </c>
      <c r="BB9" s="22">
        <v>1018.6</v>
      </c>
      <c r="BC9" s="22">
        <v>0</v>
      </c>
      <c r="BD9" s="22">
        <v>1</v>
      </c>
      <c r="BE9" s="28">
        <v>6</v>
      </c>
      <c r="BF9" s="28">
        <v>0</v>
      </c>
      <c r="BG9" s="28" t="s">
        <v>16</v>
      </c>
      <c r="BH9" s="28">
        <v>6</v>
      </c>
      <c r="BI9" s="28"/>
      <c r="BJ9" s="36"/>
      <c r="BK9" s="29">
        <f t="shared" si="2"/>
        <v>32</v>
      </c>
      <c r="BL9" s="145">
        <f t="shared" si="3"/>
        <v>0</v>
      </c>
      <c r="BM9" s="146">
        <f t="shared" si="4"/>
        <v>0</v>
      </c>
      <c r="BN9" s="145">
        <f t="shared" si="5"/>
        <v>0</v>
      </c>
      <c r="BO9" s="145">
        <f t="shared" si="6"/>
        <v>0</v>
      </c>
    </row>
    <row r="10" spans="1:67" s="19" customFormat="1" x14ac:dyDescent="0.25">
      <c r="A10" s="57">
        <v>42502</v>
      </c>
      <c r="B10" s="41" t="str">
        <f t="shared" si="0"/>
        <v>16133</v>
      </c>
      <c r="C10" s="19" t="s">
        <v>26</v>
      </c>
      <c r="D10" s="19" t="s">
        <v>31</v>
      </c>
      <c r="E10" s="28">
        <v>1</v>
      </c>
      <c r="F10" s="28">
        <v>6</v>
      </c>
      <c r="G10" s="28" t="s">
        <v>32</v>
      </c>
      <c r="H10" s="20">
        <v>1939</v>
      </c>
      <c r="I10" s="42">
        <f t="shared" si="1"/>
        <v>1339</v>
      </c>
      <c r="J10" s="23" t="s">
        <v>54</v>
      </c>
      <c r="K10" s="20"/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8"/>
      <c r="S10" s="28"/>
      <c r="T10" s="28"/>
      <c r="U10" s="43"/>
      <c r="V10" s="28"/>
      <c r="W10" s="28"/>
      <c r="X10" s="28"/>
      <c r="Y10" s="43"/>
      <c r="Z10" s="28"/>
      <c r="AA10" s="28"/>
      <c r="AB10" s="28"/>
      <c r="AC10" s="120"/>
      <c r="AD10" s="24">
        <v>0</v>
      </c>
      <c r="AE10" s="42"/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/>
      <c r="AM10" s="46"/>
      <c r="AN10" s="46"/>
      <c r="AO10" s="125"/>
      <c r="AQ10" s="42"/>
      <c r="AS10" s="120"/>
      <c r="AT10" s="47"/>
      <c r="AU10" s="28"/>
      <c r="AV10" s="47"/>
      <c r="AW10" s="127"/>
      <c r="AX10" s="48"/>
      <c r="AY10" s="87">
        <v>87.9</v>
      </c>
      <c r="AZ10" s="22">
        <v>80.599999999999994</v>
      </c>
      <c r="BA10" s="22">
        <v>1018.3</v>
      </c>
      <c r="BB10" s="22">
        <v>1018.6</v>
      </c>
      <c r="BC10" s="22">
        <v>0</v>
      </c>
      <c r="BD10" s="22">
        <v>1</v>
      </c>
      <c r="BE10" s="28">
        <v>4.8</v>
      </c>
      <c r="BF10" s="28">
        <v>0</v>
      </c>
      <c r="BG10" s="28" t="s">
        <v>16</v>
      </c>
      <c r="BH10" s="28">
        <v>6</v>
      </c>
      <c r="BI10" s="28"/>
      <c r="BJ10" s="36"/>
      <c r="BK10" s="29">
        <f t="shared" si="2"/>
        <v>32</v>
      </c>
      <c r="BL10" s="145">
        <f t="shared" si="3"/>
        <v>0</v>
      </c>
      <c r="BM10" s="146">
        <f t="shared" si="4"/>
        <v>0</v>
      </c>
      <c r="BN10" s="145">
        <f t="shared" si="5"/>
        <v>0</v>
      </c>
      <c r="BO10" s="145">
        <f t="shared" si="6"/>
        <v>0</v>
      </c>
    </row>
    <row r="11" spans="1:67" s="69" customFormat="1" x14ac:dyDescent="0.25">
      <c r="A11" s="67">
        <v>42502</v>
      </c>
      <c r="B11" s="68" t="str">
        <f t="shared" si="0"/>
        <v>16133</v>
      </c>
      <c r="C11" s="69" t="s">
        <v>26</v>
      </c>
      <c r="D11" s="69" t="s">
        <v>31</v>
      </c>
      <c r="E11" s="71">
        <v>1</v>
      </c>
      <c r="F11" s="71">
        <v>7</v>
      </c>
      <c r="G11" s="71" t="s">
        <v>32</v>
      </c>
      <c r="H11" s="21">
        <v>1949</v>
      </c>
      <c r="I11" s="21">
        <f t="shared" si="1"/>
        <v>1349</v>
      </c>
      <c r="J11" s="76" t="s">
        <v>54</v>
      </c>
      <c r="K11" s="21"/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/>
      <c r="S11" s="71"/>
      <c r="T11" s="71"/>
      <c r="U11" s="73"/>
      <c r="V11" s="71"/>
      <c r="W11" s="71"/>
      <c r="X11" s="71"/>
      <c r="Y11" s="73"/>
      <c r="Z11" s="71"/>
      <c r="AA11" s="71"/>
      <c r="AB11" s="71"/>
      <c r="AC11" s="123"/>
      <c r="AD11" s="72">
        <v>0</v>
      </c>
      <c r="AE11" s="21"/>
      <c r="AF11" s="71">
        <v>0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/>
      <c r="AO11" s="123"/>
      <c r="AQ11" s="21"/>
      <c r="AS11" s="123"/>
      <c r="AT11" s="77"/>
      <c r="AU11" s="71"/>
      <c r="AV11" s="77"/>
      <c r="AW11" s="128"/>
      <c r="AX11" s="78"/>
      <c r="AY11" s="84">
        <v>87.9</v>
      </c>
      <c r="AZ11" s="71">
        <v>80.599999999999994</v>
      </c>
      <c r="BA11" s="71">
        <v>1018.3</v>
      </c>
      <c r="BB11" s="71">
        <v>1018.6</v>
      </c>
      <c r="BC11" s="71">
        <v>0</v>
      </c>
      <c r="BD11" s="71">
        <v>1</v>
      </c>
      <c r="BE11" s="71">
        <v>6.9</v>
      </c>
      <c r="BF11" s="71">
        <v>1</v>
      </c>
      <c r="BG11" s="71" t="s">
        <v>16</v>
      </c>
      <c r="BH11" s="71">
        <v>6</v>
      </c>
      <c r="BI11" s="71"/>
      <c r="BJ11" s="79"/>
      <c r="BK11" s="80">
        <f t="shared" si="2"/>
        <v>32</v>
      </c>
      <c r="BL11" s="145">
        <f t="shared" si="3"/>
        <v>0</v>
      </c>
      <c r="BM11" s="146">
        <f t="shared" si="4"/>
        <v>0</v>
      </c>
      <c r="BN11" s="145">
        <f t="shared" si="5"/>
        <v>0</v>
      </c>
      <c r="BO11" s="145">
        <f t="shared" si="6"/>
        <v>0</v>
      </c>
    </row>
    <row r="12" spans="1:67" s="19" customFormat="1" x14ac:dyDescent="0.25">
      <c r="A12" s="40">
        <v>42504</v>
      </c>
      <c r="B12" s="41" t="str">
        <f t="shared" si="0"/>
        <v>16135</v>
      </c>
      <c r="C12" s="19" t="s">
        <v>26</v>
      </c>
      <c r="D12" s="46" t="s">
        <v>71</v>
      </c>
      <c r="E12" s="28">
        <v>2</v>
      </c>
      <c r="F12" s="28">
        <v>1</v>
      </c>
      <c r="G12" s="28" t="s">
        <v>24</v>
      </c>
      <c r="H12" s="42">
        <v>1918</v>
      </c>
      <c r="I12" s="42">
        <f t="shared" si="1"/>
        <v>1318</v>
      </c>
      <c r="J12" s="23" t="s">
        <v>16</v>
      </c>
      <c r="K12" s="20"/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/>
      <c r="S12" s="28"/>
      <c r="T12" s="28"/>
      <c r="U12" s="43"/>
      <c r="V12" s="28"/>
      <c r="W12" s="28"/>
      <c r="X12" s="28"/>
      <c r="Y12" s="43"/>
      <c r="Z12" s="28"/>
      <c r="AA12" s="28"/>
      <c r="AB12" s="28"/>
      <c r="AC12" s="120"/>
      <c r="AD12" s="24">
        <v>0</v>
      </c>
      <c r="AE12" s="42"/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/>
      <c r="AM12" s="22"/>
      <c r="AN12" s="22"/>
      <c r="AO12" s="119"/>
      <c r="AQ12" s="42"/>
      <c r="AS12" s="120"/>
      <c r="AT12" s="47"/>
      <c r="AU12" s="28"/>
      <c r="AV12" s="47"/>
      <c r="AW12" s="127"/>
      <c r="AX12" s="48"/>
      <c r="AY12" s="42">
        <v>81.099999999999994</v>
      </c>
      <c r="AZ12" s="28">
        <v>79.8</v>
      </c>
      <c r="BA12" s="132">
        <v>1017</v>
      </c>
      <c r="BB12" s="28">
        <v>1016.6</v>
      </c>
      <c r="BC12" s="28" t="s">
        <v>49</v>
      </c>
      <c r="BD12" s="28">
        <v>1</v>
      </c>
      <c r="BE12" s="132">
        <v>7.4</v>
      </c>
      <c r="BF12" s="28">
        <v>1</v>
      </c>
      <c r="BG12" s="28" t="s">
        <v>16</v>
      </c>
      <c r="BH12" s="28">
        <v>8</v>
      </c>
      <c r="BI12" s="29"/>
      <c r="BJ12" s="36"/>
      <c r="BK12" s="29">
        <f t="shared" si="2"/>
        <v>32</v>
      </c>
      <c r="BL12" s="145">
        <f t="shared" si="3"/>
        <v>0</v>
      </c>
      <c r="BM12" s="146">
        <f t="shared" si="4"/>
        <v>0</v>
      </c>
      <c r="BN12" s="145">
        <f t="shared" si="5"/>
        <v>0</v>
      </c>
      <c r="BO12" s="145">
        <f t="shared" si="6"/>
        <v>0</v>
      </c>
    </row>
    <row r="13" spans="1:67" s="19" customFormat="1" x14ac:dyDescent="0.25">
      <c r="A13" s="40">
        <v>42504</v>
      </c>
      <c r="B13" s="41" t="str">
        <f t="shared" si="0"/>
        <v>16135</v>
      </c>
      <c r="C13" s="19" t="s">
        <v>26</v>
      </c>
      <c r="D13" s="46" t="s">
        <v>71</v>
      </c>
      <c r="E13" s="28">
        <v>2</v>
      </c>
      <c r="F13" s="28">
        <v>2</v>
      </c>
      <c r="G13" s="28" t="s">
        <v>24</v>
      </c>
      <c r="H13" s="42">
        <v>1910</v>
      </c>
      <c r="I13" s="42">
        <f t="shared" si="1"/>
        <v>1310</v>
      </c>
      <c r="J13" s="23" t="s">
        <v>16</v>
      </c>
      <c r="K13" s="20"/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/>
      <c r="S13" s="28"/>
      <c r="T13" s="28"/>
      <c r="U13" s="43"/>
      <c r="V13" s="28"/>
      <c r="W13" s="28"/>
      <c r="X13" s="28"/>
      <c r="Y13" s="43"/>
      <c r="Z13" s="28"/>
      <c r="AA13" s="28"/>
      <c r="AB13" s="28"/>
      <c r="AC13" s="120"/>
      <c r="AD13" s="24">
        <v>0</v>
      </c>
      <c r="AE13" s="42"/>
      <c r="AF13" s="28">
        <v>0</v>
      </c>
      <c r="AG13" s="28">
        <v>0</v>
      </c>
      <c r="AH13" s="28">
        <v>1</v>
      </c>
      <c r="AI13" s="28">
        <v>0</v>
      </c>
      <c r="AJ13" s="28">
        <v>0</v>
      </c>
      <c r="AK13" s="28">
        <v>0</v>
      </c>
      <c r="AL13" s="28"/>
      <c r="AM13" s="22"/>
      <c r="AN13" s="22" t="s">
        <v>49</v>
      </c>
      <c r="AO13" s="119"/>
      <c r="AP13" s="19" t="s">
        <v>42</v>
      </c>
      <c r="AQ13" s="42" t="s">
        <v>29</v>
      </c>
      <c r="AR13" s="19">
        <v>240</v>
      </c>
      <c r="AS13" s="120"/>
      <c r="AT13" s="47"/>
      <c r="AU13" s="28"/>
      <c r="AV13" s="47"/>
      <c r="AW13" s="127"/>
      <c r="AX13" s="48">
        <v>1</v>
      </c>
      <c r="AY13" s="42">
        <v>81.099999999999994</v>
      </c>
      <c r="AZ13" s="28">
        <v>79.8</v>
      </c>
      <c r="BA13" s="132">
        <v>1017</v>
      </c>
      <c r="BB13" s="28">
        <v>1016.6</v>
      </c>
      <c r="BC13" s="28" t="s">
        <v>49</v>
      </c>
      <c r="BD13" s="28">
        <v>1</v>
      </c>
      <c r="BE13" s="132">
        <v>5.6</v>
      </c>
      <c r="BF13" s="28">
        <v>1</v>
      </c>
      <c r="BG13" s="28" t="s">
        <v>16</v>
      </c>
      <c r="BH13" s="28">
        <v>8</v>
      </c>
      <c r="BI13" s="29"/>
      <c r="BJ13" s="36"/>
      <c r="BK13" s="29">
        <f t="shared" si="2"/>
        <v>32</v>
      </c>
      <c r="BL13" s="145">
        <f t="shared" si="3"/>
        <v>0</v>
      </c>
      <c r="BM13" s="146">
        <f t="shared" si="4"/>
        <v>0</v>
      </c>
      <c r="BN13" s="145">
        <f t="shared" si="5"/>
        <v>0</v>
      </c>
      <c r="BO13" s="145">
        <f t="shared" si="6"/>
        <v>0</v>
      </c>
    </row>
    <row r="14" spans="1:67" s="19" customFormat="1" x14ac:dyDescent="0.25">
      <c r="A14" s="40">
        <v>42504</v>
      </c>
      <c r="B14" s="41" t="str">
        <f t="shared" si="0"/>
        <v>16135</v>
      </c>
      <c r="C14" s="19" t="s">
        <v>26</v>
      </c>
      <c r="D14" s="46" t="s">
        <v>71</v>
      </c>
      <c r="E14" s="28">
        <v>2</v>
      </c>
      <c r="F14" s="28">
        <v>3</v>
      </c>
      <c r="G14" s="28" t="s">
        <v>24</v>
      </c>
      <c r="H14" s="42">
        <v>1901</v>
      </c>
      <c r="I14" s="42">
        <f t="shared" si="1"/>
        <v>1301</v>
      </c>
      <c r="J14" s="23" t="s">
        <v>16</v>
      </c>
      <c r="K14" s="20"/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1</v>
      </c>
      <c r="R14" s="28"/>
      <c r="S14" s="28"/>
      <c r="T14" s="28" t="s">
        <v>49</v>
      </c>
      <c r="U14" s="43"/>
      <c r="V14" s="28" t="s">
        <v>42</v>
      </c>
      <c r="W14" s="28" t="s">
        <v>42</v>
      </c>
      <c r="X14" s="28">
        <v>115</v>
      </c>
      <c r="Y14" s="43"/>
      <c r="Z14" s="28"/>
      <c r="AA14" s="28"/>
      <c r="AB14" s="28"/>
      <c r="AC14" s="120"/>
      <c r="AD14" s="24">
        <v>1</v>
      </c>
      <c r="AE14" s="42"/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/>
      <c r="AM14" s="22"/>
      <c r="AN14" s="22"/>
      <c r="AO14" s="119"/>
      <c r="AQ14" s="42"/>
      <c r="AS14" s="120"/>
      <c r="AT14" s="47"/>
      <c r="AU14" s="28"/>
      <c r="AV14" s="47"/>
      <c r="AW14" s="127"/>
      <c r="AX14" s="48"/>
      <c r="AY14" s="42">
        <v>81.099999999999994</v>
      </c>
      <c r="AZ14" s="28">
        <v>79.8</v>
      </c>
      <c r="BA14" s="132">
        <v>1017</v>
      </c>
      <c r="BB14" s="28">
        <v>1016.6</v>
      </c>
      <c r="BC14" s="28" t="s">
        <v>49</v>
      </c>
      <c r="BD14" s="28">
        <v>1</v>
      </c>
      <c r="BE14" s="132">
        <v>3.9</v>
      </c>
      <c r="BF14" s="28">
        <v>1</v>
      </c>
      <c r="BG14" s="28" t="s">
        <v>16</v>
      </c>
      <c r="BH14" s="28">
        <v>8</v>
      </c>
      <c r="BI14" s="29"/>
      <c r="BJ14" s="36"/>
      <c r="BK14" s="29">
        <f t="shared" si="2"/>
        <v>32</v>
      </c>
      <c r="BL14" s="145">
        <f t="shared" si="3"/>
        <v>1</v>
      </c>
      <c r="BM14" s="146">
        <f t="shared" si="4"/>
        <v>0</v>
      </c>
      <c r="BN14" s="145">
        <f t="shared" si="5"/>
        <v>0</v>
      </c>
      <c r="BO14" s="145">
        <f t="shared" si="6"/>
        <v>0</v>
      </c>
    </row>
    <row r="15" spans="1:67" s="19" customFormat="1" x14ac:dyDescent="0.25">
      <c r="A15" s="40">
        <v>42504</v>
      </c>
      <c r="B15" s="41" t="str">
        <f t="shared" si="0"/>
        <v>16135</v>
      </c>
      <c r="C15" s="19" t="s">
        <v>26</v>
      </c>
      <c r="D15" s="46" t="s">
        <v>71</v>
      </c>
      <c r="E15" s="28">
        <v>2</v>
      </c>
      <c r="F15" s="28">
        <v>4</v>
      </c>
      <c r="G15" s="28" t="s">
        <v>24</v>
      </c>
      <c r="H15" s="42">
        <v>1852</v>
      </c>
      <c r="I15" s="42">
        <f t="shared" si="1"/>
        <v>1252</v>
      </c>
      <c r="J15" s="23" t="s">
        <v>16</v>
      </c>
      <c r="K15" s="20"/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/>
      <c r="S15" s="28"/>
      <c r="T15" s="28"/>
      <c r="U15" s="43"/>
      <c r="V15" s="28"/>
      <c r="W15" s="28"/>
      <c r="X15" s="28"/>
      <c r="Y15" s="43"/>
      <c r="Z15" s="28"/>
      <c r="AA15" s="28"/>
      <c r="AB15" s="28"/>
      <c r="AC15" s="120"/>
      <c r="AD15" s="24">
        <v>0</v>
      </c>
      <c r="AE15" s="42"/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/>
      <c r="AM15" s="22"/>
      <c r="AN15" s="22"/>
      <c r="AO15" s="119"/>
      <c r="AQ15" s="42"/>
      <c r="AS15" s="120"/>
      <c r="AT15" s="47"/>
      <c r="AU15" s="28"/>
      <c r="AV15" s="47"/>
      <c r="AW15" s="127"/>
      <c r="AX15" s="48"/>
      <c r="AY15" s="42">
        <v>81.099999999999994</v>
      </c>
      <c r="AZ15" s="28">
        <v>79.8</v>
      </c>
      <c r="BA15" s="132">
        <v>1017</v>
      </c>
      <c r="BB15" s="28">
        <v>1016.6</v>
      </c>
      <c r="BC15" s="28" t="s">
        <v>49</v>
      </c>
      <c r="BD15" s="28">
        <v>1</v>
      </c>
      <c r="BE15" s="132">
        <v>6.2</v>
      </c>
      <c r="BF15" s="28">
        <v>1</v>
      </c>
      <c r="BG15" s="28" t="s">
        <v>16</v>
      </c>
      <c r="BH15" s="28">
        <v>8</v>
      </c>
      <c r="BI15" s="29"/>
      <c r="BJ15" s="36"/>
      <c r="BK15" s="29">
        <f t="shared" si="2"/>
        <v>32</v>
      </c>
      <c r="BL15" s="145">
        <f t="shared" si="3"/>
        <v>0</v>
      </c>
      <c r="BM15" s="146">
        <f t="shared" si="4"/>
        <v>0</v>
      </c>
      <c r="BN15" s="145">
        <f t="shared" si="5"/>
        <v>0</v>
      </c>
      <c r="BO15" s="145">
        <f t="shared" si="6"/>
        <v>0</v>
      </c>
    </row>
    <row r="16" spans="1:67" s="19" customFormat="1" x14ac:dyDescent="0.25">
      <c r="A16" s="40">
        <v>42504</v>
      </c>
      <c r="B16" s="41" t="str">
        <f t="shared" si="0"/>
        <v>16135</v>
      </c>
      <c r="C16" s="19" t="s">
        <v>26</v>
      </c>
      <c r="D16" s="46" t="s">
        <v>71</v>
      </c>
      <c r="E16" s="28">
        <v>2</v>
      </c>
      <c r="F16" s="28">
        <v>5</v>
      </c>
      <c r="G16" s="28" t="s">
        <v>24</v>
      </c>
      <c r="H16" s="42">
        <v>1845</v>
      </c>
      <c r="I16" s="42">
        <f t="shared" si="1"/>
        <v>1245</v>
      </c>
      <c r="J16" s="23" t="s">
        <v>16</v>
      </c>
      <c r="K16" s="20"/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/>
      <c r="S16" s="28"/>
      <c r="T16" s="28"/>
      <c r="U16" s="43"/>
      <c r="V16" s="28"/>
      <c r="W16" s="28"/>
      <c r="X16" s="28"/>
      <c r="Y16" s="43"/>
      <c r="Z16" s="28"/>
      <c r="AA16" s="28"/>
      <c r="AB16" s="28"/>
      <c r="AC16" s="120"/>
      <c r="AD16" s="24">
        <v>0</v>
      </c>
      <c r="AE16" s="42"/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/>
      <c r="AM16" s="22"/>
      <c r="AN16" s="22"/>
      <c r="AO16" s="119"/>
      <c r="AQ16" s="42"/>
      <c r="AS16" s="120"/>
      <c r="AT16" s="47"/>
      <c r="AU16" s="28"/>
      <c r="AV16" s="47"/>
      <c r="AW16" s="127"/>
      <c r="AX16" s="48"/>
      <c r="AY16" s="42">
        <v>81.099999999999994</v>
      </c>
      <c r="AZ16" s="28">
        <v>79.8</v>
      </c>
      <c r="BA16" s="132">
        <v>1017</v>
      </c>
      <c r="BB16" s="28">
        <v>1016.6</v>
      </c>
      <c r="BC16" s="28" t="s">
        <v>49</v>
      </c>
      <c r="BD16" s="28">
        <v>1</v>
      </c>
      <c r="BE16" s="132">
        <v>1.3</v>
      </c>
      <c r="BF16" s="28">
        <v>1</v>
      </c>
      <c r="BG16" s="28" t="s">
        <v>16</v>
      </c>
      <c r="BH16" s="28">
        <v>8</v>
      </c>
      <c r="BI16" s="29"/>
      <c r="BJ16" s="36"/>
      <c r="BK16" s="29">
        <f t="shared" si="2"/>
        <v>32</v>
      </c>
      <c r="BL16" s="145">
        <f t="shared" si="3"/>
        <v>0</v>
      </c>
      <c r="BM16" s="146">
        <f t="shared" si="4"/>
        <v>0</v>
      </c>
      <c r="BN16" s="145">
        <f t="shared" si="5"/>
        <v>0</v>
      </c>
      <c r="BO16" s="145">
        <f t="shared" si="6"/>
        <v>0</v>
      </c>
    </row>
    <row r="17" spans="1:67" s="19" customFormat="1" x14ac:dyDescent="0.25">
      <c r="A17" s="40">
        <v>42504</v>
      </c>
      <c r="B17" s="41" t="str">
        <f t="shared" si="0"/>
        <v>16135</v>
      </c>
      <c r="C17" s="19" t="s">
        <v>26</v>
      </c>
      <c r="D17" s="46" t="s">
        <v>71</v>
      </c>
      <c r="E17" s="28">
        <v>2</v>
      </c>
      <c r="F17" s="28">
        <v>6</v>
      </c>
      <c r="G17" s="28" t="s">
        <v>24</v>
      </c>
      <c r="H17" s="42">
        <v>1835</v>
      </c>
      <c r="I17" s="42">
        <f t="shared" si="1"/>
        <v>1235</v>
      </c>
      <c r="J17" s="23" t="s">
        <v>16</v>
      </c>
      <c r="K17" s="20"/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/>
      <c r="S17" s="28"/>
      <c r="T17" s="28"/>
      <c r="U17" s="43"/>
      <c r="V17" s="28"/>
      <c r="W17" s="28"/>
      <c r="X17" s="28"/>
      <c r="Y17" s="43"/>
      <c r="Z17" s="28"/>
      <c r="AA17" s="28"/>
      <c r="AB17" s="28"/>
      <c r="AC17" s="120"/>
      <c r="AD17" s="24">
        <v>0</v>
      </c>
      <c r="AE17" s="42"/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/>
      <c r="AM17" s="22"/>
      <c r="AN17" s="22"/>
      <c r="AO17" s="119"/>
      <c r="AQ17" s="42"/>
      <c r="AS17" s="120"/>
      <c r="AT17" s="47"/>
      <c r="AU17" s="28"/>
      <c r="AV17" s="47"/>
      <c r="AW17" s="127"/>
      <c r="AX17" s="48"/>
      <c r="AY17" s="42">
        <v>81.099999999999994</v>
      </c>
      <c r="AZ17" s="28">
        <v>79.8</v>
      </c>
      <c r="BA17" s="132">
        <v>1017</v>
      </c>
      <c r="BB17" s="28">
        <v>1016.6</v>
      </c>
      <c r="BC17" s="28" t="s">
        <v>49</v>
      </c>
      <c r="BD17" s="28">
        <v>1</v>
      </c>
      <c r="BE17" s="132">
        <v>3.3</v>
      </c>
      <c r="BF17" s="28">
        <v>1</v>
      </c>
      <c r="BG17" s="28" t="s">
        <v>16</v>
      </c>
      <c r="BH17" s="28">
        <v>8</v>
      </c>
      <c r="BI17" s="29"/>
      <c r="BJ17" s="36"/>
      <c r="BK17" s="29">
        <f t="shared" si="2"/>
        <v>32</v>
      </c>
      <c r="BL17" s="145">
        <f t="shared" si="3"/>
        <v>0</v>
      </c>
      <c r="BM17" s="146">
        <f t="shared" si="4"/>
        <v>0</v>
      </c>
      <c r="BN17" s="145">
        <f t="shared" si="5"/>
        <v>0</v>
      </c>
      <c r="BO17" s="145">
        <f t="shared" si="6"/>
        <v>0</v>
      </c>
    </row>
    <row r="18" spans="1:67" s="19" customFormat="1" x14ac:dyDescent="0.25">
      <c r="A18" s="40">
        <v>42504</v>
      </c>
      <c r="B18" s="41" t="str">
        <f t="shared" si="0"/>
        <v>16135</v>
      </c>
      <c r="C18" s="19" t="s">
        <v>26</v>
      </c>
      <c r="D18" s="46" t="s">
        <v>71</v>
      </c>
      <c r="E18" s="28">
        <v>2</v>
      </c>
      <c r="F18" s="28">
        <v>7</v>
      </c>
      <c r="G18" s="28" t="s">
        <v>24</v>
      </c>
      <c r="H18" s="42">
        <v>1826</v>
      </c>
      <c r="I18" s="42">
        <f t="shared" si="1"/>
        <v>1226</v>
      </c>
      <c r="J18" s="23" t="s">
        <v>16</v>
      </c>
      <c r="K18" s="20"/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/>
      <c r="S18" s="28"/>
      <c r="T18" s="28"/>
      <c r="U18" s="43"/>
      <c r="V18" s="28"/>
      <c r="W18" s="28"/>
      <c r="X18" s="28"/>
      <c r="Y18" s="43"/>
      <c r="Z18" s="28"/>
      <c r="AA18" s="28"/>
      <c r="AB18" s="28"/>
      <c r="AC18" s="120"/>
      <c r="AD18" s="24">
        <v>0</v>
      </c>
      <c r="AE18" s="42"/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/>
      <c r="AM18" s="22"/>
      <c r="AN18" s="22"/>
      <c r="AO18" s="119"/>
      <c r="AQ18" s="42"/>
      <c r="AS18" s="120"/>
      <c r="AT18" s="47"/>
      <c r="AU18" s="28"/>
      <c r="AV18" s="47"/>
      <c r="AW18" s="127"/>
      <c r="AX18" s="48"/>
      <c r="AY18" s="42">
        <v>81.099999999999994</v>
      </c>
      <c r="AZ18" s="28">
        <v>79.8</v>
      </c>
      <c r="BA18" s="132">
        <v>1017</v>
      </c>
      <c r="BB18" s="28">
        <v>1016.6</v>
      </c>
      <c r="BC18" s="28" t="s">
        <v>49</v>
      </c>
      <c r="BD18" s="28">
        <v>1</v>
      </c>
      <c r="BE18" s="132">
        <v>5.3</v>
      </c>
      <c r="BF18" s="28">
        <v>1</v>
      </c>
      <c r="BG18" s="28" t="s">
        <v>16</v>
      </c>
      <c r="BH18" s="28">
        <v>8</v>
      </c>
      <c r="BI18" s="29"/>
      <c r="BJ18" s="36"/>
      <c r="BK18" s="29">
        <f t="shared" si="2"/>
        <v>32</v>
      </c>
      <c r="BL18" s="145">
        <f t="shared" si="3"/>
        <v>0</v>
      </c>
      <c r="BM18" s="146">
        <f t="shared" si="4"/>
        <v>0</v>
      </c>
      <c r="BN18" s="145">
        <f t="shared" si="5"/>
        <v>0</v>
      </c>
      <c r="BO18" s="145">
        <f t="shared" si="6"/>
        <v>0</v>
      </c>
    </row>
    <row r="19" spans="1:67" s="19" customFormat="1" x14ac:dyDescent="0.25">
      <c r="A19" s="40">
        <v>42504</v>
      </c>
      <c r="B19" s="41" t="str">
        <f t="shared" si="0"/>
        <v>16135</v>
      </c>
      <c r="C19" s="19" t="s">
        <v>26</v>
      </c>
      <c r="D19" s="46" t="s">
        <v>71</v>
      </c>
      <c r="E19" s="28">
        <v>2</v>
      </c>
      <c r="F19" s="28">
        <v>8</v>
      </c>
      <c r="G19" s="28" t="s">
        <v>24</v>
      </c>
      <c r="H19" s="42">
        <v>1818</v>
      </c>
      <c r="I19" s="42">
        <f t="shared" si="1"/>
        <v>1218</v>
      </c>
      <c r="J19" s="23" t="s">
        <v>16</v>
      </c>
      <c r="K19" s="20"/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/>
      <c r="S19" s="28"/>
      <c r="T19" s="28"/>
      <c r="U19" s="43"/>
      <c r="V19" s="28"/>
      <c r="W19" s="28"/>
      <c r="X19" s="28"/>
      <c r="Y19" s="43"/>
      <c r="Z19" s="28"/>
      <c r="AA19" s="28"/>
      <c r="AB19" s="28"/>
      <c r="AC19" s="120"/>
      <c r="AD19" s="24">
        <v>0</v>
      </c>
      <c r="AE19" s="42"/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/>
      <c r="AM19" s="22"/>
      <c r="AN19" s="22"/>
      <c r="AO19" s="119"/>
      <c r="AQ19" s="42"/>
      <c r="AS19" s="120"/>
      <c r="AT19" s="47"/>
      <c r="AU19" s="28"/>
      <c r="AV19" s="47"/>
      <c r="AW19" s="127"/>
      <c r="AX19" s="48"/>
      <c r="AY19" s="42">
        <v>81.099999999999994</v>
      </c>
      <c r="AZ19" s="28">
        <v>79.8</v>
      </c>
      <c r="BA19" s="132">
        <v>1017</v>
      </c>
      <c r="BB19" s="28">
        <v>1016.6</v>
      </c>
      <c r="BC19" s="28" t="s">
        <v>49</v>
      </c>
      <c r="BD19" s="28">
        <v>1</v>
      </c>
      <c r="BE19" s="132">
        <v>1.7</v>
      </c>
      <c r="BF19" s="28">
        <v>1</v>
      </c>
      <c r="BG19" s="28" t="s">
        <v>16</v>
      </c>
      <c r="BH19" s="28">
        <v>8</v>
      </c>
      <c r="BI19" s="29"/>
      <c r="BJ19" s="36"/>
      <c r="BK19" s="29">
        <f t="shared" si="2"/>
        <v>32</v>
      </c>
      <c r="BL19" s="145">
        <f t="shared" si="3"/>
        <v>0</v>
      </c>
      <c r="BM19" s="146">
        <f t="shared" si="4"/>
        <v>0</v>
      </c>
      <c r="BN19" s="145">
        <f t="shared" si="5"/>
        <v>0</v>
      </c>
      <c r="BO19" s="145">
        <f t="shared" si="6"/>
        <v>0</v>
      </c>
    </row>
    <row r="20" spans="1:67" s="69" customFormat="1" x14ac:dyDescent="0.25">
      <c r="A20" s="67">
        <v>42504</v>
      </c>
      <c r="B20" s="68" t="str">
        <f t="shared" si="0"/>
        <v>16135</v>
      </c>
      <c r="C20" s="69" t="s">
        <v>26</v>
      </c>
      <c r="D20" s="69" t="s">
        <v>71</v>
      </c>
      <c r="E20" s="71">
        <v>2</v>
      </c>
      <c r="F20" s="71">
        <v>9</v>
      </c>
      <c r="G20" s="28" t="s">
        <v>24</v>
      </c>
      <c r="H20" s="21">
        <v>1810</v>
      </c>
      <c r="I20" s="21">
        <f t="shared" si="1"/>
        <v>1210</v>
      </c>
      <c r="J20" s="23" t="s">
        <v>16</v>
      </c>
      <c r="K20" s="21"/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71"/>
      <c r="S20" s="71"/>
      <c r="T20" s="71"/>
      <c r="U20" s="73"/>
      <c r="V20" s="71"/>
      <c r="W20" s="71"/>
      <c r="X20" s="71"/>
      <c r="Y20" s="73"/>
      <c r="Z20" s="71"/>
      <c r="AA20" s="71"/>
      <c r="AB20" s="71"/>
      <c r="AC20" s="123"/>
      <c r="AD20" s="72">
        <v>0</v>
      </c>
      <c r="AE20" s="21"/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71"/>
      <c r="AM20" s="71"/>
      <c r="AN20" s="71"/>
      <c r="AO20" s="73"/>
      <c r="AQ20" s="21"/>
      <c r="AS20" s="123"/>
      <c r="AT20" s="77"/>
      <c r="AU20" s="71"/>
      <c r="AV20" s="77"/>
      <c r="AW20" s="128"/>
      <c r="AX20" s="78"/>
      <c r="AY20" s="42">
        <v>81.099999999999994</v>
      </c>
      <c r="AZ20" s="28">
        <v>79.8</v>
      </c>
      <c r="BA20" s="132">
        <v>1017</v>
      </c>
      <c r="BB20" s="28">
        <v>1016.6</v>
      </c>
      <c r="BC20" s="28" t="s">
        <v>49</v>
      </c>
      <c r="BD20" s="28">
        <v>1</v>
      </c>
      <c r="BE20" s="131">
        <v>7</v>
      </c>
      <c r="BF20" s="28">
        <v>1</v>
      </c>
      <c r="BG20" s="28" t="s">
        <v>16</v>
      </c>
      <c r="BH20" s="71">
        <v>8</v>
      </c>
      <c r="BI20" s="80"/>
      <c r="BJ20" s="79"/>
      <c r="BK20" s="80">
        <f t="shared" si="2"/>
        <v>32</v>
      </c>
      <c r="BL20" s="145">
        <f t="shared" si="3"/>
        <v>0</v>
      </c>
      <c r="BM20" s="146">
        <f t="shared" si="4"/>
        <v>0</v>
      </c>
      <c r="BN20" s="145">
        <f t="shared" si="5"/>
        <v>0</v>
      </c>
      <c r="BO20" s="145">
        <f t="shared" si="6"/>
        <v>0</v>
      </c>
    </row>
    <row r="21" spans="1:67" s="19" customFormat="1" x14ac:dyDescent="0.25">
      <c r="A21" s="40">
        <v>42504</v>
      </c>
      <c r="B21" s="41" t="str">
        <f t="shared" si="0"/>
        <v>16135</v>
      </c>
      <c r="C21" s="19" t="s">
        <v>26</v>
      </c>
      <c r="D21" s="19" t="s">
        <v>70</v>
      </c>
      <c r="E21" s="28">
        <v>3</v>
      </c>
      <c r="F21" s="28">
        <v>1</v>
      </c>
      <c r="G21" s="28" t="s">
        <v>32</v>
      </c>
      <c r="H21" s="42">
        <v>1932</v>
      </c>
      <c r="I21" s="42">
        <f t="shared" si="1"/>
        <v>1332</v>
      </c>
      <c r="J21" s="23" t="s">
        <v>16</v>
      </c>
      <c r="K21" s="20"/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/>
      <c r="S21" s="28"/>
      <c r="T21" s="28"/>
      <c r="U21" s="43"/>
      <c r="V21" s="28"/>
      <c r="W21" s="28"/>
      <c r="X21" s="28"/>
      <c r="Y21" s="43"/>
      <c r="Z21" s="28"/>
      <c r="AA21" s="28"/>
      <c r="AB21" s="28"/>
      <c r="AC21" s="120"/>
      <c r="AD21" s="24">
        <v>0</v>
      </c>
      <c r="AE21" s="42"/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/>
      <c r="AM21" s="46"/>
      <c r="AN21" s="46"/>
      <c r="AO21" s="125"/>
      <c r="AQ21" s="42"/>
      <c r="AS21" s="120"/>
      <c r="AT21" s="47"/>
      <c r="AU21" s="28"/>
      <c r="AV21" s="47"/>
      <c r="AW21" s="127"/>
      <c r="AX21" s="48"/>
      <c r="AY21" s="42">
        <v>83.8</v>
      </c>
      <c r="AZ21" s="28">
        <v>81.900000000000006</v>
      </c>
      <c r="BA21" s="28">
        <v>1017.4</v>
      </c>
      <c r="BB21" s="28">
        <v>1016.5</v>
      </c>
      <c r="BC21" s="28" t="s">
        <v>49</v>
      </c>
      <c r="BD21" s="28">
        <v>1</v>
      </c>
      <c r="BE21" s="28">
        <v>4.0999999999999996</v>
      </c>
      <c r="BF21" s="28">
        <v>1</v>
      </c>
      <c r="BG21" s="28" t="s">
        <v>16</v>
      </c>
      <c r="BH21" s="28">
        <v>8</v>
      </c>
      <c r="BI21" s="28"/>
      <c r="BJ21" s="36"/>
      <c r="BK21" s="29">
        <f t="shared" si="2"/>
        <v>32</v>
      </c>
      <c r="BL21" s="145">
        <f t="shared" si="3"/>
        <v>0</v>
      </c>
      <c r="BM21" s="146">
        <f t="shared" si="4"/>
        <v>0</v>
      </c>
      <c r="BN21" s="145">
        <f t="shared" si="5"/>
        <v>0</v>
      </c>
      <c r="BO21" s="145">
        <f t="shared" si="6"/>
        <v>0</v>
      </c>
    </row>
    <row r="22" spans="1:67" s="19" customFormat="1" x14ac:dyDescent="0.25">
      <c r="A22" s="40">
        <v>42504</v>
      </c>
      <c r="B22" s="41" t="str">
        <f t="shared" si="0"/>
        <v>16135</v>
      </c>
      <c r="C22" s="19" t="s">
        <v>26</v>
      </c>
      <c r="D22" s="19" t="s">
        <v>70</v>
      </c>
      <c r="E22" s="28">
        <v>3</v>
      </c>
      <c r="F22" s="28">
        <v>2</v>
      </c>
      <c r="G22" s="28" t="s">
        <v>32</v>
      </c>
      <c r="H22" s="42">
        <v>1923</v>
      </c>
      <c r="I22" s="42">
        <f t="shared" si="1"/>
        <v>1323</v>
      </c>
      <c r="J22" s="23" t="s">
        <v>16</v>
      </c>
      <c r="K22" s="20"/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/>
      <c r="S22" s="28"/>
      <c r="T22" s="28"/>
      <c r="U22" s="43"/>
      <c r="V22" s="28"/>
      <c r="W22" s="28"/>
      <c r="X22" s="28"/>
      <c r="Y22" s="43"/>
      <c r="Z22" s="28"/>
      <c r="AA22" s="28"/>
      <c r="AB22" s="28"/>
      <c r="AC22" s="120"/>
      <c r="AD22" s="24">
        <v>0</v>
      </c>
      <c r="AE22" s="42"/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/>
      <c r="AM22" s="46"/>
      <c r="AN22" s="46"/>
      <c r="AO22" s="125"/>
      <c r="AQ22" s="42"/>
      <c r="AS22" s="120"/>
      <c r="AT22" s="47"/>
      <c r="AU22" s="28"/>
      <c r="AV22" s="47"/>
      <c r="AW22" s="127"/>
      <c r="AX22" s="48"/>
      <c r="AY22" s="42">
        <v>83.8</v>
      </c>
      <c r="AZ22" s="28">
        <v>81.900000000000006</v>
      </c>
      <c r="BA22" s="28">
        <v>1017.4</v>
      </c>
      <c r="BB22" s="28">
        <v>1016.5</v>
      </c>
      <c r="BC22" s="28" t="s">
        <v>49</v>
      </c>
      <c r="BD22" s="28">
        <v>1</v>
      </c>
      <c r="BE22" s="28">
        <v>4.0999999999999996</v>
      </c>
      <c r="BF22" s="28">
        <v>1</v>
      </c>
      <c r="BG22" s="28" t="s">
        <v>16</v>
      </c>
      <c r="BH22" s="28">
        <v>8</v>
      </c>
      <c r="BI22" s="28"/>
      <c r="BJ22" s="36"/>
      <c r="BK22" s="29">
        <f t="shared" si="2"/>
        <v>32</v>
      </c>
      <c r="BL22" s="145">
        <f t="shared" si="3"/>
        <v>0</v>
      </c>
      <c r="BM22" s="146">
        <f t="shared" si="4"/>
        <v>0</v>
      </c>
      <c r="BN22" s="145">
        <f t="shared" si="5"/>
        <v>0</v>
      </c>
      <c r="BO22" s="145">
        <f t="shared" si="6"/>
        <v>0</v>
      </c>
    </row>
    <row r="23" spans="1:67" s="19" customFormat="1" x14ac:dyDescent="0.25">
      <c r="A23" s="40">
        <v>42504</v>
      </c>
      <c r="B23" s="41" t="str">
        <f t="shared" si="0"/>
        <v>16135</v>
      </c>
      <c r="C23" s="19" t="s">
        <v>26</v>
      </c>
      <c r="D23" s="19" t="s">
        <v>70</v>
      </c>
      <c r="E23" s="28">
        <v>3</v>
      </c>
      <c r="F23" s="28">
        <v>3</v>
      </c>
      <c r="G23" s="28" t="s">
        <v>32</v>
      </c>
      <c r="H23" s="42">
        <v>1914</v>
      </c>
      <c r="I23" s="42">
        <f t="shared" si="1"/>
        <v>1314</v>
      </c>
      <c r="J23" s="23" t="s">
        <v>16</v>
      </c>
      <c r="K23" s="20"/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/>
      <c r="S23" s="28"/>
      <c r="T23" s="28"/>
      <c r="U23" s="43"/>
      <c r="V23" s="28"/>
      <c r="W23" s="28"/>
      <c r="X23" s="28"/>
      <c r="Y23" s="43"/>
      <c r="Z23" s="28"/>
      <c r="AA23" s="28"/>
      <c r="AB23" s="28"/>
      <c r="AC23" s="120"/>
      <c r="AD23" s="24">
        <v>0</v>
      </c>
      <c r="AE23" s="42"/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/>
      <c r="AM23" s="46"/>
      <c r="AN23" s="46"/>
      <c r="AO23" s="125"/>
      <c r="AQ23" s="42"/>
      <c r="AS23" s="120"/>
      <c r="AT23" s="47"/>
      <c r="AU23" s="28"/>
      <c r="AV23" s="47"/>
      <c r="AW23" s="127"/>
      <c r="AX23" s="48"/>
      <c r="AY23" s="42">
        <v>83.8</v>
      </c>
      <c r="AZ23" s="28">
        <v>81.900000000000006</v>
      </c>
      <c r="BA23" s="28">
        <v>1017.4</v>
      </c>
      <c r="BB23" s="28">
        <v>1016.5</v>
      </c>
      <c r="BC23" s="28" t="s">
        <v>49</v>
      </c>
      <c r="BD23" s="28">
        <v>1</v>
      </c>
      <c r="BE23" s="28">
        <v>4.2</v>
      </c>
      <c r="BF23" s="28">
        <v>1</v>
      </c>
      <c r="BG23" s="28" t="s">
        <v>16</v>
      </c>
      <c r="BH23" s="28">
        <v>8</v>
      </c>
      <c r="BI23" s="28"/>
      <c r="BJ23" s="36"/>
      <c r="BK23" s="29">
        <f t="shared" si="2"/>
        <v>32</v>
      </c>
      <c r="BL23" s="145">
        <f t="shared" si="3"/>
        <v>0</v>
      </c>
      <c r="BM23" s="146">
        <f t="shared" si="4"/>
        <v>0</v>
      </c>
      <c r="BN23" s="145">
        <f t="shared" si="5"/>
        <v>0</v>
      </c>
      <c r="BO23" s="145">
        <f t="shared" si="6"/>
        <v>0</v>
      </c>
    </row>
    <row r="24" spans="1:67" s="19" customFormat="1" x14ac:dyDescent="0.25">
      <c r="A24" s="40">
        <v>42504</v>
      </c>
      <c r="B24" s="41" t="str">
        <f t="shared" si="0"/>
        <v>16135</v>
      </c>
      <c r="C24" s="19" t="s">
        <v>26</v>
      </c>
      <c r="D24" s="19" t="s">
        <v>70</v>
      </c>
      <c r="E24" s="28">
        <v>3</v>
      </c>
      <c r="F24" s="28">
        <v>4</v>
      </c>
      <c r="G24" s="28" t="s">
        <v>32</v>
      </c>
      <c r="H24" s="42">
        <v>1904</v>
      </c>
      <c r="I24" s="42">
        <f t="shared" si="1"/>
        <v>1304</v>
      </c>
      <c r="J24" s="23" t="s">
        <v>16</v>
      </c>
      <c r="K24" s="20"/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/>
      <c r="S24" s="28"/>
      <c r="T24" s="28"/>
      <c r="U24" s="43"/>
      <c r="V24" s="28"/>
      <c r="W24" s="28"/>
      <c r="X24" s="28"/>
      <c r="Y24" s="43"/>
      <c r="Z24" s="28"/>
      <c r="AA24" s="28"/>
      <c r="AB24" s="28"/>
      <c r="AC24" s="120"/>
      <c r="AD24" s="24">
        <v>0</v>
      </c>
      <c r="AE24" s="42"/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/>
      <c r="AM24" s="46"/>
      <c r="AN24" s="46"/>
      <c r="AO24" s="125"/>
      <c r="AQ24" s="42"/>
      <c r="AS24" s="120"/>
      <c r="AT24" s="47"/>
      <c r="AU24" s="28"/>
      <c r="AV24" s="47"/>
      <c r="AW24" s="127"/>
      <c r="AX24" s="48"/>
      <c r="AY24" s="42">
        <v>83.8</v>
      </c>
      <c r="AZ24" s="28">
        <v>81.900000000000006</v>
      </c>
      <c r="BA24" s="28">
        <v>1017.4</v>
      </c>
      <c r="BB24" s="28">
        <v>1016.5</v>
      </c>
      <c r="BC24" s="28" t="s">
        <v>49</v>
      </c>
      <c r="BD24" s="28">
        <v>1</v>
      </c>
      <c r="BE24" s="28">
        <v>4.7</v>
      </c>
      <c r="BF24" s="28">
        <v>1</v>
      </c>
      <c r="BG24" s="28" t="s">
        <v>16</v>
      </c>
      <c r="BH24" s="28">
        <v>8</v>
      </c>
      <c r="BI24" s="28"/>
      <c r="BJ24" s="36"/>
      <c r="BK24" s="29">
        <f t="shared" si="2"/>
        <v>32</v>
      </c>
      <c r="BL24" s="145">
        <f t="shared" si="3"/>
        <v>0</v>
      </c>
      <c r="BM24" s="146">
        <f t="shared" si="4"/>
        <v>0</v>
      </c>
      <c r="BN24" s="145">
        <f t="shared" si="5"/>
        <v>0</v>
      </c>
      <c r="BO24" s="145">
        <f t="shared" si="6"/>
        <v>0</v>
      </c>
    </row>
    <row r="25" spans="1:67" s="19" customFormat="1" x14ac:dyDescent="0.25">
      <c r="A25" s="40">
        <v>42504</v>
      </c>
      <c r="B25" s="41" t="str">
        <f t="shared" si="0"/>
        <v>16135</v>
      </c>
      <c r="C25" s="19" t="s">
        <v>26</v>
      </c>
      <c r="D25" s="19" t="s">
        <v>70</v>
      </c>
      <c r="E25" s="28">
        <v>3</v>
      </c>
      <c r="F25" s="28">
        <v>5</v>
      </c>
      <c r="G25" s="28" t="s">
        <v>32</v>
      </c>
      <c r="H25" s="42">
        <v>1856</v>
      </c>
      <c r="I25" s="42">
        <f t="shared" si="1"/>
        <v>1256</v>
      </c>
      <c r="J25" s="23" t="s">
        <v>16</v>
      </c>
      <c r="K25" s="20"/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/>
      <c r="S25" s="28"/>
      <c r="T25" s="28"/>
      <c r="U25" s="43"/>
      <c r="V25" s="28"/>
      <c r="W25" s="28"/>
      <c r="X25" s="28"/>
      <c r="Y25" s="43"/>
      <c r="Z25" s="28"/>
      <c r="AA25" s="28"/>
      <c r="AB25" s="28"/>
      <c r="AC25" s="120"/>
      <c r="AD25" s="24">
        <v>0</v>
      </c>
      <c r="AE25" s="42"/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/>
      <c r="AM25" s="46"/>
      <c r="AN25" s="46"/>
      <c r="AO25" s="125"/>
      <c r="AQ25" s="42"/>
      <c r="AS25" s="120"/>
      <c r="AT25" s="47"/>
      <c r="AU25" s="28"/>
      <c r="AV25" s="47"/>
      <c r="AW25" s="127"/>
      <c r="AX25" s="48"/>
      <c r="AY25" s="42">
        <v>83.8</v>
      </c>
      <c r="AZ25" s="28">
        <v>81.900000000000006</v>
      </c>
      <c r="BA25" s="28">
        <v>1017.4</v>
      </c>
      <c r="BB25" s="28">
        <v>1016.5</v>
      </c>
      <c r="BC25" s="28" t="s">
        <v>49</v>
      </c>
      <c r="BD25" s="28">
        <v>1</v>
      </c>
      <c r="BE25" s="28">
        <v>5.2</v>
      </c>
      <c r="BF25" s="28">
        <v>1</v>
      </c>
      <c r="BG25" s="28" t="s">
        <v>16</v>
      </c>
      <c r="BH25" s="28">
        <v>8</v>
      </c>
      <c r="BI25" s="28"/>
      <c r="BJ25" s="36"/>
      <c r="BK25" s="29">
        <f t="shared" si="2"/>
        <v>32</v>
      </c>
      <c r="BL25" s="145">
        <f t="shared" si="3"/>
        <v>0</v>
      </c>
      <c r="BM25" s="146">
        <f t="shared" si="4"/>
        <v>0</v>
      </c>
      <c r="BN25" s="145">
        <f t="shared" si="5"/>
        <v>0</v>
      </c>
      <c r="BO25" s="145">
        <f t="shared" si="6"/>
        <v>0</v>
      </c>
    </row>
    <row r="26" spans="1:67" s="19" customFormat="1" x14ac:dyDescent="0.25">
      <c r="A26" s="40">
        <v>42504</v>
      </c>
      <c r="B26" s="41" t="str">
        <f t="shared" si="0"/>
        <v>16135</v>
      </c>
      <c r="C26" s="19" t="s">
        <v>26</v>
      </c>
      <c r="D26" s="19" t="s">
        <v>70</v>
      </c>
      <c r="E26" s="28">
        <v>3</v>
      </c>
      <c r="F26" s="28">
        <v>6</v>
      </c>
      <c r="G26" s="28" t="s">
        <v>32</v>
      </c>
      <c r="H26" s="42">
        <v>1846</v>
      </c>
      <c r="I26" s="42">
        <f t="shared" si="1"/>
        <v>1246</v>
      </c>
      <c r="J26" s="23" t="s">
        <v>16</v>
      </c>
      <c r="K26" s="20"/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/>
      <c r="S26" s="28"/>
      <c r="T26" s="28"/>
      <c r="U26" s="43"/>
      <c r="V26" s="28"/>
      <c r="W26" s="28"/>
      <c r="X26" s="28"/>
      <c r="Y26" s="43"/>
      <c r="Z26" s="28"/>
      <c r="AA26" s="28"/>
      <c r="AB26" s="28"/>
      <c r="AC26" s="120"/>
      <c r="AD26" s="24">
        <v>0</v>
      </c>
      <c r="AE26" s="42"/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/>
      <c r="AM26" s="46"/>
      <c r="AN26" s="46"/>
      <c r="AO26" s="125"/>
      <c r="AQ26" s="42"/>
      <c r="AS26" s="120"/>
      <c r="AT26" s="47"/>
      <c r="AU26" s="28"/>
      <c r="AV26" s="47"/>
      <c r="AW26" s="127"/>
      <c r="AX26" s="48"/>
      <c r="AY26" s="42">
        <v>83.8</v>
      </c>
      <c r="AZ26" s="28">
        <v>81.900000000000006</v>
      </c>
      <c r="BA26" s="28">
        <v>1017.4</v>
      </c>
      <c r="BB26" s="28">
        <v>1016.5</v>
      </c>
      <c r="BC26" s="28" t="s">
        <v>49</v>
      </c>
      <c r="BD26" s="28">
        <v>1</v>
      </c>
      <c r="BE26" s="28">
        <v>5.3</v>
      </c>
      <c r="BF26" s="28">
        <v>1</v>
      </c>
      <c r="BG26" s="28" t="s">
        <v>16</v>
      </c>
      <c r="BH26" s="28">
        <v>8</v>
      </c>
      <c r="BI26" s="28"/>
      <c r="BJ26" s="36"/>
      <c r="BK26" s="29">
        <f t="shared" si="2"/>
        <v>32</v>
      </c>
      <c r="BL26" s="145">
        <f t="shared" si="3"/>
        <v>0</v>
      </c>
      <c r="BM26" s="146">
        <f t="shared" si="4"/>
        <v>0</v>
      </c>
      <c r="BN26" s="145">
        <f t="shared" si="5"/>
        <v>0</v>
      </c>
      <c r="BO26" s="145">
        <f t="shared" si="6"/>
        <v>0</v>
      </c>
    </row>
    <row r="27" spans="1:67" s="19" customFormat="1" x14ac:dyDescent="0.25">
      <c r="A27" s="40">
        <v>42504</v>
      </c>
      <c r="B27" s="41" t="str">
        <f t="shared" si="0"/>
        <v>16135</v>
      </c>
      <c r="C27" s="19" t="s">
        <v>26</v>
      </c>
      <c r="D27" s="19" t="s">
        <v>70</v>
      </c>
      <c r="E27" s="28">
        <v>3</v>
      </c>
      <c r="F27" s="28">
        <v>7</v>
      </c>
      <c r="G27" s="28" t="s">
        <v>32</v>
      </c>
      <c r="H27" s="42">
        <v>1832</v>
      </c>
      <c r="I27" s="42">
        <f t="shared" si="1"/>
        <v>1232</v>
      </c>
      <c r="J27" s="23" t="s">
        <v>16</v>
      </c>
      <c r="K27" s="20"/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/>
      <c r="S27" s="28"/>
      <c r="T27" s="28"/>
      <c r="U27" s="43"/>
      <c r="V27" s="28"/>
      <c r="W27" s="28"/>
      <c r="X27" s="28"/>
      <c r="Y27" s="43"/>
      <c r="Z27" s="28"/>
      <c r="AA27" s="28"/>
      <c r="AB27" s="28"/>
      <c r="AC27" s="120"/>
      <c r="AD27" s="24">
        <v>0</v>
      </c>
      <c r="AE27" s="42"/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/>
      <c r="AM27" s="46"/>
      <c r="AN27" s="46"/>
      <c r="AO27" s="125"/>
      <c r="AQ27" s="42"/>
      <c r="AS27" s="120"/>
      <c r="AT27" s="47"/>
      <c r="AU27" s="28"/>
      <c r="AV27" s="47"/>
      <c r="AW27" s="127"/>
      <c r="AX27" s="48"/>
      <c r="AY27" s="42">
        <v>83.8</v>
      </c>
      <c r="AZ27" s="28">
        <v>81.900000000000006</v>
      </c>
      <c r="BA27" s="28">
        <v>1017.4</v>
      </c>
      <c r="BB27" s="28">
        <v>1016.5</v>
      </c>
      <c r="BC27" s="28" t="s">
        <v>49</v>
      </c>
      <c r="BD27" s="28">
        <v>1</v>
      </c>
      <c r="BE27" s="28">
        <v>3.7</v>
      </c>
      <c r="BF27" s="28">
        <v>1</v>
      </c>
      <c r="BG27" s="28" t="s">
        <v>16</v>
      </c>
      <c r="BH27" s="28">
        <v>8</v>
      </c>
      <c r="BI27" s="28"/>
      <c r="BJ27" s="36"/>
      <c r="BK27" s="29">
        <f t="shared" si="2"/>
        <v>32</v>
      </c>
      <c r="BL27" s="145">
        <f t="shared" si="3"/>
        <v>0</v>
      </c>
      <c r="BM27" s="146">
        <f t="shared" si="4"/>
        <v>0</v>
      </c>
      <c r="BN27" s="145">
        <f t="shared" si="5"/>
        <v>0</v>
      </c>
      <c r="BO27" s="145">
        <f t="shared" si="6"/>
        <v>0</v>
      </c>
    </row>
    <row r="28" spans="1:67" s="19" customFormat="1" x14ac:dyDescent="0.25">
      <c r="A28" s="40">
        <v>42504</v>
      </c>
      <c r="B28" s="41" t="str">
        <f t="shared" si="0"/>
        <v>16135</v>
      </c>
      <c r="C28" s="19" t="s">
        <v>26</v>
      </c>
      <c r="D28" s="19" t="s">
        <v>70</v>
      </c>
      <c r="E28" s="28">
        <v>3</v>
      </c>
      <c r="F28" s="28">
        <v>8</v>
      </c>
      <c r="G28" s="28" t="s">
        <v>32</v>
      </c>
      <c r="H28" s="42">
        <v>1821</v>
      </c>
      <c r="I28" s="42">
        <f t="shared" si="1"/>
        <v>1221</v>
      </c>
      <c r="J28" s="23" t="s">
        <v>16</v>
      </c>
      <c r="K28" s="20"/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/>
      <c r="S28" s="28"/>
      <c r="T28" s="28"/>
      <c r="U28" s="43"/>
      <c r="V28" s="28"/>
      <c r="W28" s="28"/>
      <c r="X28" s="28"/>
      <c r="Y28" s="43"/>
      <c r="Z28" s="28"/>
      <c r="AA28" s="28"/>
      <c r="AB28" s="28"/>
      <c r="AC28" s="120"/>
      <c r="AD28" s="24">
        <v>0</v>
      </c>
      <c r="AE28" s="42"/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/>
      <c r="AM28" s="46"/>
      <c r="AN28" s="46"/>
      <c r="AO28" s="125"/>
      <c r="AQ28" s="42"/>
      <c r="AS28" s="120"/>
      <c r="AT28" s="47"/>
      <c r="AU28" s="28"/>
      <c r="AV28" s="47"/>
      <c r="AW28" s="127"/>
      <c r="AX28" s="48"/>
      <c r="AY28" s="42">
        <v>83.8</v>
      </c>
      <c r="AZ28" s="28">
        <v>81.900000000000006</v>
      </c>
      <c r="BA28" s="28">
        <v>1017.4</v>
      </c>
      <c r="BB28" s="28">
        <v>1016.5</v>
      </c>
      <c r="BC28" s="28" t="s">
        <v>49</v>
      </c>
      <c r="BD28" s="28">
        <v>1</v>
      </c>
      <c r="BE28" s="28">
        <v>6.7</v>
      </c>
      <c r="BF28" s="28">
        <v>1</v>
      </c>
      <c r="BG28" s="28" t="s">
        <v>16</v>
      </c>
      <c r="BH28" s="28">
        <v>8</v>
      </c>
      <c r="BI28" s="28"/>
      <c r="BJ28" s="36"/>
      <c r="BK28" s="29">
        <f t="shared" si="2"/>
        <v>32</v>
      </c>
      <c r="BL28" s="145">
        <f t="shared" si="3"/>
        <v>0</v>
      </c>
      <c r="BM28" s="146">
        <f t="shared" si="4"/>
        <v>0</v>
      </c>
      <c r="BN28" s="145">
        <f t="shared" si="5"/>
        <v>0</v>
      </c>
      <c r="BO28" s="145">
        <f t="shared" si="6"/>
        <v>0</v>
      </c>
    </row>
    <row r="29" spans="1:67" s="19" customFormat="1" x14ac:dyDescent="0.25">
      <c r="A29" s="40">
        <v>42504</v>
      </c>
      <c r="B29" s="41" t="str">
        <f t="shared" si="0"/>
        <v>16135</v>
      </c>
      <c r="C29" s="19" t="s">
        <v>26</v>
      </c>
      <c r="D29" s="19" t="s">
        <v>70</v>
      </c>
      <c r="E29" s="28">
        <v>3</v>
      </c>
      <c r="F29" s="28">
        <v>9</v>
      </c>
      <c r="G29" s="28" t="s">
        <v>32</v>
      </c>
      <c r="H29" s="42">
        <v>1811</v>
      </c>
      <c r="I29" s="42">
        <f t="shared" si="1"/>
        <v>1211</v>
      </c>
      <c r="J29" s="23" t="s">
        <v>16</v>
      </c>
      <c r="K29" s="20"/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/>
      <c r="S29" s="28"/>
      <c r="T29" s="28"/>
      <c r="U29" s="43"/>
      <c r="V29" s="28"/>
      <c r="W29" s="28"/>
      <c r="X29" s="28"/>
      <c r="Y29" s="43"/>
      <c r="Z29" s="28"/>
      <c r="AA29" s="28"/>
      <c r="AB29" s="28"/>
      <c r="AC29" s="120"/>
      <c r="AD29" s="24">
        <v>0</v>
      </c>
      <c r="AE29" s="42"/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/>
      <c r="AM29" s="46"/>
      <c r="AN29" s="46"/>
      <c r="AO29" s="125"/>
      <c r="AQ29" s="42"/>
      <c r="AS29" s="120"/>
      <c r="AT29" s="47"/>
      <c r="AU29" s="28"/>
      <c r="AV29" s="47"/>
      <c r="AW29" s="127"/>
      <c r="AX29" s="48"/>
      <c r="AY29" s="42">
        <v>83.8</v>
      </c>
      <c r="AZ29" s="28">
        <v>81.900000000000006</v>
      </c>
      <c r="BA29" s="28">
        <v>1017.4</v>
      </c>
      <c r="BB29" s="28">
        <v>1016.5</v>
      </c>
      <c r="BC29" s="28" t="s">
        <v>49</v>
      </c>
      <c r="BD29" s="28">
        <v>1</v>
      </c>
      <c r="BE29" s="28">
        <v>4.5</v>
      </c>
      <c r="BF29" s="28">
        <v>1</v>
      </c>
      <c r="BG29" s="28" t="s">
        <v>16</v>
      </c>
      <c r="BH29" s="28">
        <v>8</v>
      </c>
      <c r="BI29" s="28"/>
      <c r="BJ29" s="36"/>
      <c r="BK29" s="29">
        <f t="shared" si="2"/>
        <v>32</v>
      </c>
      <c r="BL29" s="145">
        <f t="shared" si="3"/>
        <v>0</v>
      </c>
      <c r="BM29" s="146">
        <f t="shared" si="4"/>
        <v>0</v>
      </c>
      <c r="BN29" s="145">
        <f t="shared" si="5"/>
        <v>0</v>
      </c>
      <c r="BO29" s="145">
        <f t="shared" si="6"/>
        <v>0</v>
      </c>
    </row>
    <row r="30" spans="1:67" s="69" customFormat="1" x14ac:dyDescent="0.25">
      <c r="A30" s="67">
        <v>42504</v>
      </c>
      <c r="B30" s="68" t="str">
        <f t="shared" si="0"/>
        <v>16135</v>
      </c>
      <c r="C30" s="69" t="s">
        <v>26</v>
      </c>
      <c r="D30" s="69" t="s">
        <v>70</v>
      </c>
      <c r="E30" s="71">
        <v>3</v>
      </c>
      <c r="F30" s="71">
        <v>10</v>
      </c>
      <c r="G30" s="71" t="s">
        <v>32</v>
      </c>
      <c r="H30" s="21">
        <v>1800</v>
      </c>
      <c r="I30" s="21">
        <f t="shared" si="1"/>
        <v>1200</v>
      </c>
      <c r="J30" s="76" t="s">
        <v>16</v>
      </c>
      <c r="K30" s="21"/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/>
      <c r="S30" s="71"/>
      <c r="T30" s="71"/>
      <c r="U30" s="73"/>
      <c r="V30" s="71"/>
      <c r="W30" s="71"/>
      <c r="X30" s="71"/>
      <c r="Y30" s="73"/>
      <c r="Z30" s="71"/>
      <c r="AA30" s="71"/>
      <c r="AB30" s="71"/>
      <c r="AC30" s="123"/>
      <c r="AD30" s="72">
        <v>0</v>
      </c>
      <c r="AE30" s="21"/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/>
      <c r="AO30" s="123"/>
      <c r="AQ30" s="21"/>
      <c r="AS30" s="123"/>
      <c r="AT30" s="77"/>
      <c r="AU30" s="71"/>
      <c r="AV30" s="77"/>
      <c r="AW30" s="128"/>
      <c r="AX30" s="78"/>
      <c r="AY30" s="84">
        <v>83.8</v>
      </c>
      <c r="AZ30" s="71">
        <v>81.900000000000006</v>
      </c>
      <c r="BA30" s="71">
        <v>1017.4</v>
      </c>
      <c r="BB30" s="71">
        <v>1016.5</v>
      </c>
      <c r="BC30" s="71" t="s">
        <v>49</v>
      </c>
      <c r="BD30" s="71">
        <v>1</v>
      </c>
      <c r="BE30" s="71">
        <v>1.8</v>
      </c>
      <c r="BF30" s="71">
        <v>1</v>
      </c>
      <c r="BG30" s="71" t="s">
        <v>16</v>
      </c>
      <c r="BH30" s="71">
        <v>8</v>
      </c>
      <c r="BI30" s="71"/>
      <c r="BJ30" s="79"/>
      <c r="BK30" s="80">
        <f t="shared" si="2"/>
        <v>32</v>
      </c>
      <c r="BL30" s="145">
        <f t="shared" si="3"/>
        <v>0</v>
      </c>
      <c r="BM30" s="146">
        <f t="shared" si="4"/>
        <v>0</v>
      </c>
      <c r="BN30" s="145">
        <f t="shared" si="5"/>
        <v>0</v>
      </c>
      <c r="BO30" s="145">
        <f t="shared" si="6"/>
        <v>0</v>
      </c>
    </row>
    <row r="31" spans="1:67" s="19" customFormat="1" x14ac:dyDescent="0.25">
      <c r="A31" s="40">
        <v>42503</v>
      </c>
      <c r="B31" s="41" t="str">
        <f t="shared" si="0"/>
        <v>16134</v>
      </c>
      <c r="C31" s="19" t="s">
        <v>26</v>
      </c>
      <c r="D31" s="19" t="s">
        <v>74</v>
      </c>
      <c r="E31" s="28">
        <v>4</v>
      </c>
      <c r="F31" s="28">
        <v>1</v>
      </c>
      <c r="G31" s="28" t="s">
        <v>32</v>
      </c>
      <c r="H31" s="42">
        <v>1738</v>
      </c>
      <c r="I31" s="42">
        <f t="shared" si="1"/>
        <v>1138</v>
      </c>
      <c r="J31" s="23" t="s">
        <v>54</v>
      </c>
      <c r="K31" s="20"/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/>
      <c r="S31" s="28"/>
      <c r="T31" s="28"/>
      <c r="U31" s="43"/>
      <c r="V31" s="28"/>
      <c r="W31" s="28"/>
      <c r="X31" s="28"/>
      <c r="Y31" s="43"/>
      <c r="Z31" s="28"/>
      <c r="AA31" s="28"/>
      <c r="AB31" s="28"/>
      <c r="AC31" s="120"/>
      <c r="AD31" s="24">
        <v>0</v>
      </c>
      <c r="AE31" s="42"/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/>
      <c r="AM31" s="46"/>
      <c r="AN31" s="46"/>
      <c r="AO31" s="125"/>
      <c r="AQ31" s="42"/>
      <c r="AS31" s="120"/>
      <c r="AT31" s="47"/>
      <c r="AU31" s="28"/>
      <c r="AV31" s="47"/>
      <c r="AW31" s="127"/>
      <c r="AX31" s="48"/>
      <c r="AY31" s="42">
        <v>80.599999999999994</v>
      </c>
      <c r="AZ31" s="28">
        <v>84.4</v>
      </c>
      <c r="BA31" s="28">
        <v>1017.5</v>
      </c>
      <c r="BB31" s="28">
        <v>1016.8</v>
      </c>
      <c r="BC31" s="28" t="s">
        <v>49</v>
      </c>
      <c r="BD31" s="28">
        <v>1</v>
      </c>
      <c r="BE31" s="28">
        <v>4.5999999999999996</v>
      </c>
      <c r="BF31" s="28">
        <v>2</v>
      </c>
      <c r="BG31" s="28" t="s">
        <v>16</v>
      </c>
      <c r="BH31" s="28">
        <v>7</v>
      </c>
      <c r="BI31" s="28"/>
      <c r="BJ31" s="36"/>
      <c r="BK31" s="29">
        <f t="shared" si="2"/>
        <v>32</v>
      </c>
      <c r="BL31" s="145">
        <f t="shared" si="3"/>
        <v>0</v>
      </c>
      <c r="BM31" s="146">
        <f t="shared" si="4"/>
        <v>0</v>
      </c>
      <c r="BN31" s="145">
        <f t="shared" si="5"/>
        <v>0</v>
      </c>
      <c r="BO31" s="145">
        <f t="shared" si="6"/>
        <v>0</v>
      </c>
    </row>
    <row r="32" spans="1:67" s="19" customFormat="1" x14ac:dyDescent="0.25">
      <c r="A32" s="40">
        <v>42503</v>
      </c>
      <c r="B32" s="41" t="str">
        <f t="shared" si="0"/>
        <v>16134</v>
      </c>
      <c r="C32" s="19" t="s">
        <v>26</v>
      </c>
      <c r="D32" s="19" t="s">
        <v>74</v>
      </c>
      <c r="E32" s="28">
        <v>4</v>
      </c>
      <c r="F32" s="28">
        <v>2</v>
      </c>
      <c r="G32" s="28" t="s">
        <v>32</v>
      </c>
      <c r="H32" s="28">
        <v>1752</v>
      </c>
      <c r="I32" s="42">
        <f t="shared" si="1"/>
        <v>1152</v>
      </c>
      <c r="J32" s="23" t="s">
        <v>54</v>
      </c>
      <c r="K32" s="20"/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/>
      <c r="S32" s="28"/>
      <c r="T32" s="28"/>
      <c r="U32" s="43"/>
      <c r="V32" s="28"/>
      <c r="W32" s="28"/>
      <c r="X32" s="28"/>
      <c r="Y32" s="43"/>
      <c r="Z32" s="28"/>
      <c r="AA32" s="28"/>
      <c r="AB32" s="28"/>
      <c r="AC32" s="120"/>
      <c r="AD32" s="24">
        <v>0</v>
      </c>
      <c r="AE32" s="42"/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/>
      <c r="AM32" s="46"/>
      <c r="AN32" s="46"/>
      <c r="AO32" s="125"/>
      <c r="AQ32" s="42"/>
      <c r="AS32" s="120"/>
      <c r="AT32" s="47"/>
      <c r="AU32" s="28"/>
      <c r="AV32" s="47"/>
      <c r="AW32" s="127"/>
      <c r="AX32" s="48"/>
      <c r="AY32" s="42">
        <v>80.599999999999994</v>
      </c>
      <c r="AZ32" s="28">
        <v>84.4</v>
      </c>
      <c r="BA32" s="28">
        <v>1017.5</v>
      </c>
      <c r="BB32" s="28">
        <v>1016.8</v>
      </c>
      <c r="BC32" s="28" t="s">
        <v>49</v>
      </c>
      <c r="BD32" s="28">
        <v>1</v>
      </c>
      <c r="BE32" s="28">
        <v>4.0999999999999996</v>
      </c>
      <c r="BF32" s="28">
        <v>2</v>
      </c>
      <c r="BG32" s="28" t="s">
        <v>16</v>
      </c>
      <c r="BH32" s="28">
        <v>7</v>
      </c>
      <c r="BI32" s="28"/>
      <c r="BJ32" s="36"/>
      <c r="BK32" s="29">
        <f t="shared" si="2"/>
        <v>32</v>
      </c>
      <c r="BL32" s="145">
        <f t="shared" si="3"/>
        <v>0</v>
      </c>
      <c r="BM32" s="146">
        <f t="shared" si="4"/>
        <v>0</v>
      </c>
      <c r="BN32" s="145">
        <f t="shared" si="5"/>
        <v>0</v>
      </c>
      <c r="BO32" s="145">
        <f t="shared" si="6"/>
        <v>0</v>
      </c>
    </row>
    <row r="33" spans="1:67" s="19" customFormat="1" x14ac:dyDescent="0.25">
      <c r="A33" s="40">
        <v>42503</v>
      </c>
      <c r="B33" s="41" t="str">
        <f t="shared" si="0"/>
        <v>16134</v>
      </c>
      <c r="C33" s="19" t="s">
        <v>26</v>
      </c>
      <c r="D33" s="19" t="s">
        <v>74</v>
      </c>
      <c r="E33" s="28">
        <v>4</v>
      </c>
      <c r="F33" s="28">
        <v>3</v>
      </c>
      <c r="G33" s="28" t="s">
        <v>32</v>
      </c>
      <c r="H33" s="28">
        <v>1803</v>
      </c>
      <c r="I33" s="42">
        <f t="shared" si="1"/>
        <v>1203</v>
      </c>
      <c r="J33" s="23" t="s">
        <v>54</v>
      </c>
      <c r="K33" s="20"/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/>
      <c r="S33" s="28"/>
      <c r="T33" s="28"/>
      <c r="U33" s="43"/>
      <c r="V33" s="28"/>
      <c r="W33" s="28"/>
      <c r="X33" s="28"/>
      <c r="Y33" s="43"/>
      <c r="Z33" s="28"/>
      <c r="AA33" s="28"/>
      <c r="AB33" s="28"/>
      <c r="AC33" s="120"/>
      <c r="AD33" s="24">
        <v>0</v>
      </c>
      <c r="AE33" s="42"/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/>
      <c r="AM33" s="46"/>
      <c r="AN33" s="46"/>
      <c r="AO33" s="125"/>
      <c r="AQ33" s="42"/>
      <c r="AS33" s="120"/>
      <c r="AT33" s="47"/>
      <c r="AU33" s="28"/>
      <c r="AV33" s="47"/>
      <c r="AW33" s="127"/>
      <c r="AX33" s="48"/>
      <c r="AY33" s="42">
        <v>80.599999999999994</v>
      </c>
      <c r="AZ33" s="28">
        <v>84.4</v>
      </c>
      <c r="BA33" s="28">
        <v>1017.5</v>
      </c>
      <c r="BB33" s="28">
        <v>1016.8</v>
      </c>
      <c r="BC33" s="28" t="s">
        <v>49</v>
      </c>
      <c r="BD33" s="28">
        <v>1</v>
      </c>
      <c r="BE33" s="28">
        <v>7</v>
      </c>
      <c r="BF33" s="28">
        <v>2</v>
      </c>
      <c r="BG33" s="28" t="s">
        <v>16</v>
      </c>
      <c r="BH33" s="28">
        <v>7</v>
      </c>
      <c r="BI33" s="28"/>
      <c r="BJ33" s="36"/>
      <c r="BK33" s="29">
        <f t="shared" si="2"/>
        <v>32</v>
      </c>
      <c r="BL33" s="145">
        <f t="shared" si="3"/>
        <v>0</v>
      </c>
      <c r="BM33" s="146">
        <f t="shared" si="4"/>
        <v>0</v>
      </c>
      <c r="BN33" s="145">
        <f t="shared" si="5"/>
        <v>0</v>
      </c>
      <c r="BO33" s="145">
        <f t="shared" si="6"/>
        <v>0</v>
      </c>
    </row>
    <row r="34" spans="1:67" s="19" customFormat="1" x14ac:dyDescent="0.25">
      <c r="A34" s="40">
        <v>42503</v>
      </c>
      <c r="B34" s="41" t="str">
        <f t="shared" si="0"/>
        <v>16134</v>
      </c>
      <c r="C34" s="19" t="s">
        <v>26</v>
      </c>
      <c r="D34" s="19" t="s">
        <v>74</v>
      </c>
      <c r="E34" s="28">
        <v>4</v>
      </c>
      <c r="F34" s="28">
        <v>4</v>
      </c>
      <c r="G34" s="28" t="s">
        <v>32</v>
      </c>
      <c r="H34" s="28">
        <v>1814</v>
      </c>
      <c r="I34" s="42">
        <f t="shared" si="1"/>
        <v>1214</v>
      </c>
      <c r="J34" s="23" t="s">
        <v>54</v>
      </c>
      <c r="K34" s="20"/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/>
      <c r="S34" s="28"/>
      <c r="T34" s="28"/>
      <c r="U34" s="43"/>
      <c r="V34" s="28"/>
      <c r="W34" s="28"/>
      <c r="X34" s="28"/>
      <c r="Y34" s="43"/>
      <c r="Z34" s="28"/>
      <c r="AA34" s="28"/>
      <c r="AB34" s="28"/>
      <c r="AC34" s="120"/>
      <c r="AD34" s="24">
        <v>0</v>
      </c>
      <c r="AE34" s="42"/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/>
      <c r="AM34" s="46"/>
      <c r="AN34" s="46"/>
      <c r="AO34" s="125"/>
      <c r="AQ34" s="42"/>
      <c r="AS34" s="120"/>
      <c r="AT34" s="47"/>
      <c r="AU34" s="28"/>
      <c r="AV34" s="47"/>
      <c r="AW34" s="127"/>
      <c r="AX34" s="48"/>
      <c r="AY34" s="42">
        <v>80.599999999999994</v>
      </c>
      <c r="AZ34" s="28">
        <v>84.4</v>
      </c>
      <c r="BA34" s="28">
        <v>1017.5</v>
      </c>
      <c r="BB34" s="28">
        <v>1016.8</v>
      </c>
      <c r="BC34" s="28" t="s">
        <v>49</v>
      </c>
      <c r="BD34" s="28">
        <v>1</v>
      </c>
      <c r="BE34" s="28">
        <v>3.8</v>
      </c>
      <c r="BF34" s="28">
        <v>2</v>
      </c>
      <c r="BG34" s="28" t="s">
        <v>16</v>
      </c>
      <c r="BH34" s="28">
        <v>7</v>
      </c>
      <c r="BI34" s="28"/>
      <c r="BJ34" s="36"/>
      <c r="BK34" s="29">
        <f t="shared" si="2"/>
        <v>32</v>
      </c>
      <c r="BL34" s="145">
        <f t="shared" si="3"/>
        <v>0</v>
      </c>
      <c r="BM34" s="146">
        <f t="shared" si="4"/>
        <v>0</v>
      </c>
      <c r="BN34" s="145">
        <f t="shared" si="5"/>
        <v>0</v>
      </c>
      <c r="BO34" s="145">
        <f t="shared" si="6"/>
        <v>0</v>
      </c>
    </row>
    <row r="35" spans="1:67" s="19" customFormat="1" x14ac:dyDescent="0.25">
      <c r="A35" s="40">
        <v>42503</v>
      </c>
      <c r="B35" s="41" t="str">
        <f t="shared" si="0"/>
        <v>16134</v>
      </c>
      <c r="C35" s="19" t="s">
        <v>26</v>
      </c>
      <c r="D35" s="19" t="s">
        <v>74</v>
      </c>
      <c r="E35" s="28">
        <v>4</v>
      </c>
      <c r="F35" s="28">
        <v>5</v>
      </c>
      <c r="G35" s="28" t="s">
        <v>32</v>
      </c>
      <c r="H35" s="28">
        <v>1826</v>
      </c>
      <c r="I35" s="42">
        <f t="shared" si="1"/>
        <v>1226</v>
      </c>
      <c r="J35" s="23" t="s">
        <v>54</v>
      </c>
      <c r="K35" s="20"/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/>
      <c r="S35" s="28"/>
      <c r="T35" s="28"/>
      <c r="U35" s="43"/>
      <c r="V35" s="28"/>
      <c r="W35" s="28"/>
      <c r="X35" s="28"/>
      <c r="Y35" s="43"/>
      <c r="Z35" s="28"/>
      <c r="AA35" s="28"/>
      <c r="AB35" s="28"/>
      <c r="AC35" s="120"/>
      <c r="AD35" s="24">
        <v>0</v>
      </c>
      <c r="AE35" s="42"/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/>
      <c r="AM35" s="46"/>
      <c r="AN35" s="46"/>
      <c r="AO35" s="125"/>
      <c r="AQ35" s="42"/>
      <c r="AS35" s="120"/>
      <c r="AT35" s="47"/>
      <c r="AU35" s="28"/>
      <c r="AV35" s="47"/>
      <c r="AW35" s="127"/>
      <c r="AX35" s="48"/>
      <c r="AY35" s="42">
        <v>80.599999999999994</v>
      </c>
      <c r="AZ35" s="28">
        <v>84.4</v>
      </c>
      <c r="BA35" s="28">
        <v>1017.5</v>
      </c>
      <c r="BB35" s="28">
        <v>1016.8</v>
      </c>
      <c r="BC35" s="28" t="s">
        <v>49</v>
      </c>
      <c r="BD35" s="28">
        <v>1</v>
      </c>
      <c r="BE35" s="28">
        <v>2.2000000000000002</v>
      </c>
      <c r="BF35" s="28">
        <v>2</v>
      </c>
      <c r="BG35" s="28" t="s">
        <v>16</v>
      </c>
      <c r="BH35" s="28">
        <v>7</v>
      </c>
      <c r="BI35" s="28"/>
      <c r="BJ35" s="36"/>
      <c r="BK35" s="29">
        <f t="shared" si="2"/>
        <v>32</v>
      </c>
      <c r="BL35" s="145">
        <f t="shared" si="3"/>
        <v>0</v>
      </c>
      <c r="BM35" s="146">
        <f t="shared" si="4"/>
        <v>0</v>
      </c>
      <c r="BN35" s="145">
        <f t="shared" si="5"/>
        <v>0</v>
      </c>
      <c r="BO35" s="145">
        <f t="shared" si="6"/>
        <v>0</v>
      </c>
    </row>
    <row r="36" spans="1:67" s="19" customFormat="1" x14ac:dyDescent="0.25">
      <c r="A36" s="40">
        <v>42503</v>
      </c>
      <c r="B36" s="41" t="str">
        <f t="shared" si="0"/>
        <v>16134</v>
      </c>
      <c r="C36" s="19" t="s">
        <v>26</v>
      </c>
      <c r="D36" s="19" t="s">
        <v>74</v>
      </c>
      <c r="E36" s="28">
        <v>4</v>
      </c>
      <c r="F36" s="28">
        <v>6</v>
      </c>
      <c r="G36" s="28" t="s">
        <v>32</v>
      </c>
      <c r="H36" s="42">
        <v>1837</v>
      </c>
      <c r="I36" s="42">
        <f t="shared" si="1"/>
        <v>1237</v>
      </c>
      <c r="J36" s="23" t="s">
        <v>54</v>
      </c>
      <c r="K36" s="20"/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/>
      <c r="S36" s="28"/>
      <c r="T36" s="28"/>
      <c r="U36" s="43"/>
      <c r="V36" s="28"/>
      <c r="W36" s="28"/>
      <c r="X36" s="28"/>
      <c r="Y36" s="43"/>
      <c r="Z36" s="28"/>
      <c r="AA36" s="28"/>
      <c r="AB36" s="28"/>
      <c r="AC36" s="120"/>
      <c r="AD36" s="24">
        <v>0</v>
      </c>
      <c r="AE36" s="42"/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/>
      <c r="AM36" s="46"/>
      <c r="AN36" s="46"/>
      <c r="AO36" s="125"/>
      <c r="AP36" s="47"/>
      <c r="AQ36" s="42"/>
      <c r="AR36" s="28"/>
      <c r="AS36" s="120"/>
      <c r="AT36" s="47"/>
      <c r="AU36" s="28"/>
      <c r="AV36" s="47"/>
      <c r="AW36" s="127"/>
      <c r="AX36" s="48"/>
      <c r="AY36" s="42">
        <v>80.599999999999994</v>
      </c>
      <c r="AZ36" s="28">
        <v>84.4</v>
      </c>
      <c r="BA36" s="28">
        <v>1017.5</v>
      </c>
      <c r="BB36" s="28">
        <v>1016.8</v>
      </c>
      <c r="BC36" s="28" t="s">
        <v>49</v>
      </c>
      <c r="BD36" s="28">
        <v>1</v>
      </c>
      <c r="BE36" s="28">
        <v>2.4</v>
      </c>
      <c r="BF36" s="28">
        <v>2</v>
      </c>
      <c r="BG36" s="28" t="s">
        <v>16</v>
      </c>
      <c r="BH36" s="28">
        <v>7</v>
      </c>
      <c r="BI36" s="28"/>
      <c r="BJ36" s="36"/>
      <c r="BK36" s="29">
        <f t="shared" si="2"/>
        <v>32</v>
      </c>
      <c r="BL36" s="145">
        <f t="shared" si="3"/>
        <v>0</v>
      </c>
      <c r="BM36" s="146">
        <f t="shared" si="4"/>
        <v>0</v>
      </c>
      <c r="BN36" s="145">
        <f t="shared" si="5"/>
        <v>0</v>
      </c>
      <c r="BO36" s="145">
        <f t="shared" si="6"/>
        <v>0</v>
      </c>
    </row>
    <row r="37" spans="1:67" s="69" customFormat="1" x14ac:dyDescent="0.25">
      <c r="A37" s="67">
        <v>42503</v>
      </c>
      <c r="B37" s="68" t="str">
        <f t="shared" si="0"/>
        <v>16134</v>
      </c>
      <c r="C37" s="69" t="s">
        <v>26</v>
      </c>
      <c r="D37" s="69" t="s">
        <v>74</v>
      </c>
      <c r="E37" s="71">
        <v>4</v>
      </c>
      <c r="F37" s="71">
        <v>7</v>
      </c>
      <c r="G37" s="71" t="s">
        <v>32</v>
      </c>
      <c r="H37" s="21">
        <v>1848</v>
      </c>
      <c r="I37" s="21">
        <f t="shared" si="1"/>
        <v>1248</v>
      </c>
      <c r="J37" s="76" t="s">
        <v>54</v>
      </c>
      <c r="K37" s="21"/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/>
      <c r="S37" s="71"/>
      <c r="T37" s="71"/>
      <c r="U37" s="73"/>
      <c r="V37" s="71"/>
      <c r="W37" s="71"/>
      <c r="X37" s="71"/>
      <c r="Y37" s="73"/>
      <c r="Z37" s="71"/>
      <c r="AA37" s="71"/>
      <c r="AB37" s="71"/>
      <c r="AC37" s="123"/>
      <c r="AD37" s="72">
        <v>0</v>
      </c>
      <c r="AE37" s="21"/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/>
      <c r="AO37" s="123"/>
      <c r="AP37" s="77"/>
      <c r="AQ37" s="21"/>
      <c r="AR37" s="71"/>
      <c r="AS37" s="123"/>
      <c r="AT37" s="77"/>
      <c r="AU37" s="71"/>
      <c r="AV37" s="77"/>
      <c r="AW37" s="128"/>
      <c r="AX37" s="78"/>
      <c r="AY37" s="21">
        <v>80.599999999999994</v>
      </c>
      <c r="AZ37" s="71">
        <v>84.4</v>
      </c>
      <c r="BA37" s="71">
        <v>1017.5</v>
      </c>
      <c r="BB37" s="71">
        <v>1016.8</v>
      </c>
      <c r="BC37" s="71" t="s">
        <v>49</v>
      </c>
      <c r="BD37" s="71">
        <v>3</v>
      </c>
      <c r="BE37" s="71">
        <v>3.7</v>
      </c>
      <c r="BF37" s="71">
        <v>2</v>
      </c>
      <c r="BG37" s="71" t="s">
        <v>16</v>
      </c>
      <c r="BH37" s="71">
        <v>7</v>
      </c>
      <c r="BI37" s="71"/>
      <c r="BJ37" s="79"/>
      <c r="BK37" s="80">
        <f t="shared" si="2"/>
        <v>32</v>
      </c>
      <c r="BL37" s="145">
        <f t="shared" si="3"/>
        <v>0</v>
      </c>
      <c r="BM37" s="146">
        <f t="shared" si="4"/>
        <v>0</v>
      </c>
      <c r="BN37" s="145">
        <f t="shared" si="5"/>
        <v>0</v>
      </c>
      <c r="BO37" s="145">
        <f t="shared" si="6"/>
        <v>0</v>
      </c>
    </row>
    <row r="38" spans="1:67" s="19" customFormat="1" x14ac:dyDescent="0.25">
      <c r="A38" s="40">
        <v>42503</v>
      </c>
      <c r="B38" s="41" t="str">
        <f t="shared" si="0"/>
        <v>16134</v>
      </c>
      <c r="C38" s="19" t="s">
        <v>26</v>
      </c>
      <c r="D38" s="64" t="s">
        <v>70</v>
      </c>
      <c r="E38" s="28">
        <v>6</v>
      </c>
      <c r="F38" s="28">
        <v>1</v>
      </c>
      <c r="G38" s="28" t="s">
        <v>32</v>
      </c>
      <c r="H38" s="42">
        <v>1952</v>
      </c>
      <c r="I38" s="42">
        <f t="shared" si="1"/>
        <v>1352</v>
      </c>
      <c r="J38" s="23" t="s">
        <v>16</v>
      </c>
      <c r="K38" s="20"/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/>
      <c r="S38" s="28"/>
      <c r="T38" s="28"/>
      <c r="U38" s="43"/>
      <c r="V38" s="28"/>
      <c r="W38" s="28"/>
      <c r="X38" s="28"/>
      <c r="Y38" s="43"/>
      <c r="Z38" s="28"/>
      <c r="AA38" s="28"/>
      <c r="AB38" s="28"/>
      <c r="AC38" s="120"/>
      <c r="AD38" s="24">
        <v>0</v>
      </c>
      <c r="AE38" s="42"/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/>
      <c r="AM38" s="46"/>
      <c r="AN38" s="46"/>
      <c r="AO38" s="125"/>
      <c r="AQ38" s="42"/>
      <c r="AS38" s="120"/>
      <c r="AT38" s="47"/>
      <c r="AU38" s="28"/>
      <c r="AV38" s="47"/>
      <c r="AW38" s="127"/>
      <c r="AX38" s="48"/>
      <c r="AY38" s="42">
        <v>83.4</v>
      </c>
      <c r="AZ38" s="28">
        <v>78.8</v>
      </c>
      <c r="BA38" s="28">
        <v>1017.1</v>
      </c>
      <c r="BB38" s="28">
        <v>1017.6</v>
      </c>
      <c r="BC38" s="28" t="s">
        <v>49</v>
      </c>
      <c r="BD38" s="28">
        <v>1</v>
      </c>
      <c r="BE38" s="28">
        <v>1.3</v>
      </c>
      <c r="BF38" s="28">
        <v>0</v>
      </c>
      <c r="BG38" s="28" t="s">
        <v>18</v>
      </c>
      <c r="BH38" s="28">
        <v>7</v>
      </c>
      <c r="BI38" s="28"/>
      <c r="BJ38" s="36"/>
      <c r="BK38" s="29">
        <f t="shared" si="2"/>
        <v>32</v>
      </c>
      <c r="BL38" s="145">
        <f t="shared" si="3"/>
        <v>0</v>
      </c>
      <c r="BM38" s="146">
        <f t="shared" si="4"/>
        <v>0</v>
      </c>
      <c r="BN38" s="145">
        <f t="shared" si="5"/>
        <v>0</v>
      </c>
      <c r="BO38" s="145">
        <f t="shared" si="6"/>
        <v>0</v>
      </c>
    </row>
    <row r="39" spans="1:67" s="19" customFormat="1" x14ac:dyDescent="0.25">
      <c r="A39" s="40">
        <v>42503</v>
      </c>
      <c r="B39" s="41" t="str">
        <f t="shared" si="0"/>
        <v>16134</v>
      </c>
      <c r="C39" s="19" t="s">
        <v>26</v>
      </c>
      <c r="D39" s="46" t="s">
        <v>70</v>
      </c>
      <c r="E39" s="28">
        <v>6</v>
      </c>
      <c r="F39" s="28">
        <v>2</v>
      </c>
      <c r="G39" s="28" t="s">
        <v>32</v>
      </c>
      <c r="H39" s="42">
        <v>1941</v>
      </c>
      <c r="I39" s="42">
        <f t="shared" si="1"/>
        <v>1341</v>
      </c>
      <c r="J39" s="23" t="s">
        <v>16</v>
      </c>
      <c r="K39" s="20"/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/>
      <c r="S39" s="28"/>
      <c r="T39" s="28"/>
      <c r="U39" s="43"/>
      <c r="V39" s="28"/>
      <c r="W39" s="28"/>
      <c r="X39" s="28"/>
      <c r="Y39" s="43"/>
      <c r="Z39" s="28"/>
      <c r="AA39" s="28"/>
      <c r="AB39" s="28"/>
      <c r="AC39" s="120"/>
      <c r="AD39" s="24">
        <v>0</v>
      </c>
      <c r="AE39" s="42"/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/>
      <c r="AM39" s="46"/>
      <c r="AN39" s="46"/>
      <c r="AO39" s="125"/>
      <c r="AQ39" s="42"/>
      <c r="AS39" s="120"/>
      <c r="AT39" s="47"/>
      <c r="AU39" s="28"/>
      <c r="AV39" s="47"/>
      <c r="AW39" s="127"/>
      <c r="AX39" s="48"/>
      <c r="AY39" s="42">
        <v>83.4</v>
      </c>
      <c r="AZ39" s="28">
        <v>78.8</v>
      </c>
      <c r="BA39" s="28">
        <v>1017.1</v>
      </c>
      <c r="BB39" s="28">
        <v>1017.6</v>
      </c>
      <c r="BC39" s="28" t="s">
        <v>49</v>
      </c>
      <c r="BD39" s="28">
        <v>3</v>
      </c>
      <c r="BE39" s="28">
        <v>2.2000000000000002</v>
      </c>
      <c r="BF39" s="28">
        <v>0</v>
      </c>
      <c r="BG39" s="28" t="s">
        <v>18</v>
      </c>
      <c r="BH39" s="28">
        <v>7</v>
      </c>
      <c r="BI39" s="28"/>
      <c r="BJ39" s="36"/>
      <c r="BK39" s="29">
        <f t="shared" si="2"/>
        <v>32</v>
      </c>
      <c r="BL39" s="145">
        <f t="shared" si="3"/>
        <v>0</v>
      </c>
      <c r="BM39" s="146">
        <f t="shared" si="4"/>
        <v>0</v>
      </c>
      <c r="BN39" s="145">
        <f t="shared" si="5"/>
        <v>0</v>
      </c>
      <c r="BO39" s="145">
        <f t="shared" si="6"/>
        <v>0</v>
      </c>
    </row>
    <row r="40" spans="1:67" s="19" customFormat="1" x14ac:dyDescent="0.25">
      <c r="A40" s="40">
        <v>42503</v>
      </c>
      <c r="B40" s="41" t="str">
        <f t="shared" si="0"/>
        <v>16134</v>
      </c>
      <c r="C40" s="19" t="s">
        <v>26</v>
      </c>
      <c r="D40" s="46" t="s">
        <v>70</v>
      </c>
      <c r="E40" s="28">
        <v>6</v>
      </c>
      <c r="F40" s="28">
        <v>3</v>
      </c>
      <c r="G40" s="28" t="s">
        <v>32</v>
      </c>
      <c r="H40" s="42">
        <v>1930</v>
      </c>
      <c r="I40" s="42">
        <f t="shared" si="1"/>
        <v>1330</v>
      </c>
      <c r="J40" s="23" t="s">
        <v>16</v>
      </c>
      <c r="K40" s="20"/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/>
      <c r="S40" s="28"/>
      <c r="T40" s="28"/>
      <c r="U40" s="43"/>
      <c r="V40" s="28"/>
      <c r="W40" s="28"/>
      <c r="X40" s="28"/>
      <c r="Y40" s="43"/>
      <c r="Z40" s="28"/>
      <c r="AA40" s="28"/>
      <c r="AB40" s="28"/>
      <c r="AC40" s="120"/>
      <c r="AD40" s="24">
        <v>0</v>
      </c>
      <c r="AE40" s="42"/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/>
      <c r="AM40" s="46"/>
      <c r="AN40" s="46"/>
      <c r="AO40" s="125"/>
      <c r="AQ40" s="42"/>
      <c r="AS40" s="120"/>
      <c r="AT40" s="47"/>
      <c r="AU40" s="28"/>
      <c r="AV40" s="47"/>
      <c r="AW40" s="127"/>
      <c r="AX40" s="48"/>
      <c r="AY40" s="42">
        <v>83.4</v>
      </c>
      <c r="AZ40" s="28">
        <v>78.8</v>
      </c>
      <c r="BA40" s="28">
        <v>1017.1</v>
      </c>
      <c r="BB40" s="28">
        <v>1017.6</v>
      </c>
      <c r="BC40" s="28" t="s">
        <v>49</v>
      </c>
      <c r="BD40" s="28">
        <v>2</v>
      </c>
      <c r="BE40" s="28">
        <v>6.2</v>
      </c>
      <c r="BF40" s="28">
        <v>0</v>
      </c>
      <c r="BG40" s="28" t="s">
        <v>18</v>
      </c>
      <c r="BH40" s="28">
        <v>7</v>
      </c>
      <c r="BI40" s="28"/>
      <c r="BJ40" s="36"/>
      <c r="BK40" s="29">
        <f t="shared" si="2"/>
        <v>32</v>
      </c>
      <c r="BL40" s="145">
        <f t="shared" si="3"/>
        <v>0</v>
      </c>
      <c r="BM40" s="146">
        <f t="shared" si="4"/>
        <v>0</v>
      </c>
      <c r="BN40" s="145">
        <f t="shared" si="5"/>
        <v>0</v>
      </c>
      <c r="BO40" s="145">
        <f t="shared" si="6"/>
        <v>0</v>
      </c>
    </row>
    <row r="41" spans="1:67" s="19" customFormat="1" x14ac:dyDescent="0.25">
      <c r="A41" s="40">
        <v>42503</v>
      </c>
      <c r="B41" s="41" t="str">
        <f t="shared" si="0"/>
        <v>16134</v>
      </c>
      <c r="C41" s="19" t="s">
        <v>26</v>
      </c>
      <c r="D41" s="46" t="s">
        <v>70</v>
      </c>
      <c r="E41" s="28">
        <v>6</v>
      </c>
      <c r="F41" s="28">
        <v>4</v>
      </c>
      <c r="G41" s="28" t="s">
        <v>32</v>
      </c>
      <c r="H41" s="42">
        <v>1919</v>
      </c>
      <c r="I41" s="42">
        <f t="shared" si="1"/>
        <v>1319</v>
      </c>
      <c r="J41" s="23" t="s">
        <v>16</v>
      </c>
      <c r="K41" s="20"/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/>
      <c r="S41" s="28"/>
      <c r="T41" s="28"/>
      <c r="U41" s="43"/>
      <c r="V41" s="28"/>
      <c r="W41" s="28"/>
      <c r="X41" s="28"/>
      <c r="Y41" s="43"/>
      <c r="Z41" s="28"/>
      <c r="AA41" s="28"/>
      <c r="AB41" s="28"/>
      <c r="AC41" s="120"/>
      <c r="AD41" s="24">
        <v>0</v>
      </c>
      <c r="AE41" s="42"/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/>
      <c r="AM41" s="46"/>
      <c r="AN41" s="46"/>
      <c r="AO41" s="125"/>
      <c r="AQ41" s="42"/>
      <c r="AS41" s="120"/>
      <c r="AT41" s="47"/>
      <c r="AU41" s="28"/>
      <c r="AV41" s="47"/>
      <c r="AW41" s="127"/>
      <c r="AX41" s="48"/>
      <c r="AY41" s="42">
        <v>83.4</v>
      </c>
      <c r="AZ41" s="28">
        <v>78.8</v>
      </c>
      <c r="BA41" s="28">
        <v>1017.1</v>
      </c>
      <c r="BB41" s="28">
        <v>1017.6</v>
      </c>
      <c r="BC41" s="28" t="s">
        <v>49</v>
      </c>
      <c r="BD41" s="28">
        <v>2</v>
      </c>
      <c r="BE41" s="28">
        <v>4.7</v>
      </c>
      <c r="BF41" s="28">
        <v>0</v>
      </c>
      <c r="BG41" s="28" t="s">
        <v>18</v>
      </c>
      <c r="BH41" s="28">
        <v>7</v>
      </c>
      <c r="BI41" s="28"/>
      <c r="BJ41" s="36"/>
      <c r="BK41" s="29">
        <f t="shared" si="2"/>
        <v>32</v>
      </c>
      <c r="BL41" s="145">
        <f t="shared" si="3"/>
        <v>0</v>
      </c>
      <c r="BM41" s="146">
        <f t="shared" si="4"/>
        <v>0</v>
      </c>
      <c r="BN41" s="145">
        <f t="shared" si="5"/>
        <v>0</v>
      </c>
      <c r="BO41" s="145">
        <f t="shared" si="6"/>
        <v>0</v>
      </c>
    </row>
    <row r="42" spans="1:67" s="19" customFormat="1" x14ac:dyDescent="0.25">
      <c r="A42" s="40">
        <v>42503</v>
      </c>
      <c r="B42" s="41" t="str">
        <f t="shared" si="0"/>
        <v>16134</v>
      </c>
      <c r="C42" s="19" t="s">
        <v>26</v>
      </c>
      <c r="D42" s="46" t="s">
        <v>70</v>
      </c>
      <c r="E42" s="28">
        <v>6</v>
      </c>
      <c r="F42" s="28">
        <v>5</v>
      </c>
      <c r="G42" s="28" t="s">
        <v>32</v>
      </c>
      <c r="H42" s="42">
        <v>1908</v>
      </c>
      <c r="I42" s="42">
        <f t="shared" si="1"/>
        <v>1308</v>
      </c>
      <c r="J42" s="23" t="s">
        <v>16</v>
      </c>
      <c r="K42" s="20"/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/>
      <c r="S42" s="28"/>
      <c r="T42" s="28"/>
      <c r="U42" s="43"/>
      <c r="V42" s="28"/>
      <c r="W42" s="28"/>
      <c r="X42" s="28"/>
      <c r="Y42" s="43"/>
      <c r="Z42" s="28"/>
      <c r="AA42" s="28"/>
      <c r="AB42" s="28"/>
      <c r="AC42" s="120"/>
      <c r="AD42" s="24">
        <v>0</v>
      </c>
      <c r="AE42" s="42"/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/>
      <c r="AM42" s="46"/>
      <c r="AN42" s="46"/>
      <c r="AO42" s="125"/>
      <c r="AQ42" s="42"/>
      <c r="AS42" s="120"/>
      <c r="AT42" s="47"/>
      <c r="AU42" s="28"/>
      <c r="AV42" s="47"/>
      <c r="AW42" s="127"/>
      <c r="AX42" s="48"/>
      <c r="AY42" s="42">
        <v>83.4</v>
      </c>
      <c r="AZ42" s="28">
        <v>78.8</v>
      </c>
      <c r="BA42" s="28">
        <v>1017.1</v>
      </c>
      <c r="BB42" s="28">
        <v>1017.6</v>
      </c>
      <c r="BC42" s="28" t="s">
        <v>49</v>
      </c>
      <c r="BD42" s="28">
        <v>2</v>
      </c>
      <c r="BE42" s="28">
        <v>5.6</v>
      </c>
      <c r="BF42" s="28">
        <v>0</v>
      </c>
      <c r="BG42" s="28" t="s">
        <v>18</v>
      </c>
      <c r="BH42" s="28">
        <v>7</v>
      </c>
      <c r="BI42" s="28"/>
      <c r="BJ42" s="36"/>
      <c r="BK42" s="29">
        <f t="shared" si="2"/>
        <v>32</v>
      </c>
      <c r="BL42" s="145">
        <f t="shared" si="3"/>
        <v>0</v>
      </c>
      <c r="BM42" s="146">
        <f t="shared" si="4"/>
        <v>0</v>
      </c>
      <c r="BN42" s="145">
        <f t="shared" si="5"/>
        <v>0</v>
      </c>
      <c r="BO42" s="145">
        <f t="shared" si="6"/>
        <v>0</v>
      </c>
    </row>
    <row r="43" spans="1:67" s="19" customFormat="1" x14ac:dyDescent="0.25">
      <c r="A43" s="40">
        <v>42503</v>
      </c>
      <c r="B43" s="41" t="str">
        <f t="shared" si="0"/>
        <v>16134</v>
      </c>
      <c r="C43" s="19" t="s">
        <v>26</v>
      </c>
      <c r="D43" s="46" t="s">
        <v>70</v>
      </c>
      <c r="E43" s="28">
        <v>6</v>
      </c>
      <c r="F43" s="28">
        <v>6</v>
      </c>
      <c r="G43" s="28" t="s">
        <v>32</v>
      </c>
      <c r="H43" s="42">
        <v>1857</v>
      </c>
      <c r="I43" s="42">
        <f t="shared" si="1"/>
        <v>1257</v>
      </c>
      <c r="J43" s="23" t="s">
        <v>16</v>
      </c>
      <c r="K43" s="20"/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/>
      <c r="S43" s="28"/>
      <c r="T43" s="28"/>
      <c r="U43" s="43"/>
      <c r="V43" s="28"/>
      <c r="W43" s="28"/>
      <c r="X43" s="28"/>
      <c r="Y43" s="43"/>
      <c r="Z43" s="28"/>
      <c r="AA43" s="28"/>
      <c r="AB43" s="28"/>
      <c r="AC43" s="120"/>
      <c r="AD43" s="24">
        <v>0</v>
      </c>
      <c r="AE43" s="42"/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/>
      <c r="AM43" s="46"/>
      <c r="AN43" s="46"/>
      <c r="AO43" s="125"/>
      <c r="AQ43" s="42"/>
      <c r="AS43" s="120"/>
      <c r="AT43" s="47"/>
      <c r="AU43" s="28"/>
      <c r="AV43" s="47"/>
      <c r="AW43" s="127"/>
      <c r="AX43" s="48"/>
      <c r="AY43" s="42">
        <v>83.4</v>
      </c>
      <c r="AZ43" s="28">
        <v>78.8</v>
      </c>
      <c r="BA43" s="28">
        <v>1017.1</v>
      </c>
      <c r="BB43" s="28">
        <v>1017.6</v>
      </c>
      <c r="BC43" s="28" t="s">
        <v>49</v>
      </c>
      <c r="BD43" s="28">
        <v>1</v>
      </c>
      <c r="BE43" s="28">
        <v>7.8</v>
      </c>
      <c r="BF43" s="28">
        <v>0</v>
      </c>
      <c r="BG43" s="28" t="s">
        <v>18</v>
      </c>
      <c r="BH43" s="28">
        <v>7</v>
      </c>
      <c r="BI43" s="28"/>
      <c r="BJ43" s="36"/>
      <c r="BK43" s="29">
        <f t="shared" si="2"/>
        <v>32</v>
      </c>
      <c r="BL43" s="145">
        <f t="shared" si="3"/>
        <v>0</v>
      </c>
      <c r="BM43" s="146">
        <f t="shared" si="4"/>
        <v>0</v>
      </c>
      <c r="BN43" s="145">
        <f t="shared" si="5"/>
        <v>0</v>
      </c>
      <c r="BO43" s="145">
        <f t="shared" si="6"/>
        <v>0</v>
      </c>
    </row>
    <row r="44" spans="1:67" s="19" customFormat="1" x14ac:dyDescent="0.25">
      <c r="A44" s="40">
        <v>42503</v>
      </c>
      <c r="B44" s="41" t="str">
        <f t="shared" si="0"/>
        <v>16134</v>
      </c>
      <c r="C44" s="19" t="s">
        <v>26</v>
      </c>
      <c r="D44" s="46" t="s">
        <v>70</v>
      </c>
      <c r="E44" s="28">
        <v>6</v>
      </c>
      <c r="F44" s="28">
        <v>7</v>
      </c>
      <c r="G44" s="28" t="s">
        <v>32</v>
      </c>
      <c r="H44" s="42">
        <v>1845</v>
      </c>
      <c r="I44" s="42">
        <f t="shared" si="1"/>
        <v>1245</v>
      </c>
      <c r="J44" s="23" t="s">
        <v>16</v>
      </c>
      <c r="K44" s="20"/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/>
      <c r="S44" s="28"/>
      <c r="T44" s="28"/>
      <c r="U44" s="43"/>
      <c r="V44" s="28"/>
      <c r="W44" s="28"/>
      <c r="X44" s="28"/>
      <c r="Y44" s="43"/>
      <c r="Z44" s="28"/>
      <c r="AA44" s="28"/>
      <c r="AB44" s="28"/>
      <c r="AC44" s="120"/>
      <c r="AD44" s="24">
        <v>0</v>
      </c>
      <c r="AE44" s="42"/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/>
      <c r="AM44" s="46"/>
      <c r="AN44" s="46"/>
      <c r="AO44" s="125"/>
      <c r="AQ44" s="42"/>
      <c r="AS44" s="120"/>
      <c r="AT44" s="47"/>
      <c r="AU44" s="28"/>
      <c r="AV44" s="47"/>
      <c r="AW44" s="127"/>
      <c r="AX44" s="48"/>
      <c r="AY44" s="42">
        <v>83.4</v>
      </c>
      <c r="AZ44" s="28">
        <v>78.8</v>
      </c>
      <c r="BA44" s="28">
        <v>1017.1</v>
      </c>
      <c r="BB44" s="28">
        <v>1017.6</v>
      </c>
      <c r="BC44" s="28" t="s">
        <v>49</v>
      </c>
      <c r="BD44" s="28">
        <v>3</v>
      </c>
      <c r="BE44" s="28">
        <v>4.5</v>
      </c>
      <c r="BF44" s="28">
        <v>0</v>
      </c>
      <c r="BG44" s="28" t="s">
        <v>18</v>
      </c>
      <c r="BH44" s="28">
        <v>7</v>
      </c>
      <c r="BI44" s="28"/>
      <c r="BJ44" s="36"/>
      <c r="BK44" s="29">
        <f t="shared" si="2"/>
        <v>32</v>
      </c>
      <c r="BL44" s="145">
        <f t="shared" si="3"/>
        <v>0</v>
      </c>
      <c r="BM44" s="146">
        <f t="shared" si="4"/>
        <v>0</v>
      </c>
      <c r="BN44" s="145">
        <f t="shared" si="5"/>
        <v>0</v>
      </c>
      <c r="BO44" s="145">
        <f t="shared" si="6"/>
        <v>0</v>
      </c>
    </row>
    <row r="45" spans="1:67" s="19" customFormat="1" x14ac:dyDescent="0.25">
      <c r="A45" s="40">
        <v>42503</v>
      </c>
      <c r="B45" s="41" t="str">
        <f t="shared" si="0"/>
        <v>16134</v>
      </c>
      <c r="C45" s="19" t="s">
        <v>26</v>
      </c>
      <c r="D45" s="46" t="s">
        <v>70</v>
      </c>
      <c r="E45" s="28">
        <v>6</v>
      </c>
      <c r="F45" s="28">
        <v>8</v>
      </c>
      <c r="G45" s="28" t="s">
        <v>32</v>
      </c>
      <c r="H45" s="42">
        <v>1834</v>
      </c>
      <c r="I45" s="42">
        <f t="shared" si="1"/>
        <v>1234</v>
      </c>
      <c r="J45" s="23" t="s">
        <v>16</v>
      </c>
      <c r="K45" s="20"/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/>
      <c r="S45" s="28"/>
      <c r="T45" s="28"/>
      <c r="U45" s="43"/>
      <c r="V45" s="28"/>
      <c r="W45" s="28"/>
      <c r="X45" s="28"/>
      <c r="Y45" s="43"/>
      <c r="Z45" s="28"/>
      <c r="AA45" s="28"/>
      <c r="AB45" s="28"/>
      <c r="AC45" s="120"/>
      <c r="AD45" s="24">
        <v>0</v>
      </c>
      <c r="AE45" s="42"/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/>
      <c r="AM45" s="46"/>
      <c r="AN45" s="46"/>
      <c r="AO45" s="125"/>
      <c r="AQ45" s="42"/>
      <c r="AS45" s="120"/>
      <c r="AT45" s="47"/>
      <c r="AU45" s="28"/>
      <c r="AV45" s="47"/>
      <c r="AW45" s="127"/>
      <c r="AX45" s="48"/>
      <c r="AY45" s="42">
        <v>83.4</v>
      </c>
      <c r="AZ45" s="28">
        <v>78.8</v>
      </c>
      <c r="BA45" s="28">
        <v>1017.1</v>
      </c>
      <c r="BB45" s="28">
        <v>1017.6</v>
      </c>
      <c r="BC45" s="28" t="s">
        <v>49</v>
      </c>
      <c r="BD45" s="28">
        <v>3</v>
      </c>
      <c r="BE45" s="28">
        <v>5.4</v>
      </c>
      <c r="BF45" s="28">
        <v>0</v>
      </c>
      <c r="BG45" s="28" t="s">
        <v>18</v>
      </c>
      <c r="BH45" s="28">
        <v>7</v>
      </c>
      <c r="BI45" s="28"/>
      <c r="BJ45" s="36"/>
      <c r="BK45" s="29">
        <f t="shared" si="2"/>
        <v>32</v>
      </c>
      <c r="BL45" s="145">
        <f t="shared" si="3"/>
        <v>0</v>
      </c>
      <c r="BM45" s="146">
        <f t="shared" si="4"/>
        <v>0</v>
      </c>
      <c r="BN45" s="145">
        <f t="shared" si="5"/>
        <v>0</v>
      </c>
      <c r="BO45" s="145">
        <f t="shared" si="6"/>
        <v>0</v>
      </c>
    </row>
    <row r="46" spans="1:67" s="19" customFormat="1" x14ac:dyDescent="0.25">
      <c r="A46" s="57">
        <v>42503</v>
      </c>
      <c r="B46" s="41" t="str">
        <f t="shared" si="0"/>
        <v>16134</v>
      </c>
      <c r="C46" s="19" t="s">
        <v>26</v>
      </c>
      <c r="D46" s="46" t="s">
        <v>70</v>
      </c>
      <c r="E46" s="28">
        <v>6</v>
      </c>
      <c r="F46" s="28">
        <v>9</v>
      </c>
      <c r="G46" s="28" t="s">
        <v>32</v>
      </c>
      <c r="H46" s="42">
        <v>1823</v>
      </c>
      <c r="I46" s="42">
        <f t="shared" si="1"/>
        <v>1223</v>
      </c>
      <c r="J46" s="23" t="s">
        <v>16</v>
      </c>
      <c r="K46" s="20"/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/>
      <c r="S46" s="28"/>
      <c r="T46" s="28"/>
      <c r="U46" s="43"/>
      <c r="V46" s="47"/>
      <c r="W46" s="42"/>
      <c r="X46" s="28"/>
      <c r="Y46" s="43"/>
      <c r="Z46" s="28"/>
      <c r="AA46" s="28"/>
      <c r="AB46" s="28"/>
      <c r="AC46" s="120"/>
      <c r="AD46" s="48">
        <v>0</v>
      </c>
      <c r="AE46" s="42"/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/>
      <c r="AM46" s="46"/>
      <c r="AN46" s="46"/>
      <c r="AO46" s="125"/>
      <c r="AQ46" s="42"/>
      <c r="AS46" s="120"/>
      <c r="AT46" s="47"/>
      <c r="AU46" s="28"/>
      <c r="AV46" s="47"/>
      <c r="AW46" s="127"/>
      <c r="AX46" s="48"/>
      <c r="AY46" s="42">
        <v>83.4</v>
      </c>
      <c r="AZ46" s="28">
        <v>78.8</v>
      </c>
      <c r="BA46" s="28">
        <v>1017.1</v>
      </c>
      <c r="BB46" s="28">
        <v>1017.6</v>
      </c>
      <c r="BC46" s="28" t="s">
        <v>49</v>
      </c>
      <c r="BD46" s="28">
        <v>3</v>
      </c>
      <c r="BE46" s="28">
        <v>7.7</v>
      </c>
      <c r="BF46" s="28">
        <v>0</v>
      </c>
      <c r="BG46" s="28" t="s">
        <v>18</v>
      </c>
      <c r="BH46" s="28">
        <v>7</v>
      </c>
      <c r="BI46" s="28"/>
      <c r="BJ46" s="36"/>
      <c r="BK46" s="29">
        <f t="shared" si="2"/>
        <v>32</v>
      </c>
      <c r="BL46" s="145">
        <f t="shared" si="3"/>
        <v>0</v>
      </c>
      <c r="BM46" s="146">
        <f t="shared" si="4"/>
        <v>0</v>
      </c>
      <c r="BN46" s="145">
        <f t="shared" si="5"/>
        <v>0</v>
      </c>
      <c r="BO46" s="145">
        <f t="shared" si="6"/>
        <v>0</v>
      </c>
    </row>
    <row r="47" spans="1:67" s="69" customFormat="1" x14ac:dyDescent="0.25">
      <c r="A47" s="67">
        <v>42503</v>
      </c>
      <c r="B47" s="68" t="str">
        <f t="shared" si="0"/>
        <v>16134</v>
      </c>
      <c r="C47" s="69" t="s">
        <v>26</v>
      </c>
      <c r="D47" s="69" t="s">
        <v>70</v>
      </c>
      <c r="E47" s="71">
        <v>6</v>
      </c>
      <c r="F47" s="71">
        <v>10</v>
      </c>
      <c r="G47" s="71" t="s">
        <v>32</v>
      </c>
      <c r="H47" s="21">
        <v>1810</v>
      </c>
      <c r="I47" s="21">
        <f t="shared" si="1"/>
        <v>1210</v>
      </c>
      <c r="J47" s="76" t="s">
        <v>16</v>
      </c>
      <c r="K47" s="21"/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/>
      <c r="S47" s="71"/>
      <c r="T47" s="71"/>
      <c r="U47" s="73"/>
      <c r="V47" s="71"/>
      <c r="W47" s="71"/>
      <c r="X47" s="71"/>
      <c r="Y47" s="73"/>
      <c r="Z47" s="71"/>
      <c r="AA47" s="71"/>
      <c r="AB47" s="71"/>
      <c r="AC47" s="123"/>
      <c r="AD47" s="72">
        <v>0</v>
      </c>
      <c r="AE47" s="21"/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/>
      <c r="AO47" s="123"/>
      <c r="AQ47" s="21"/>
      <c r="AS47" s="123"/>
      <c r="AT47" s="77"/>
      <c r="AU47" s="71"/>
      <c r="AV47" s="77"/>
      <c r="AW47" s="128"/>
      <c r="AX47" s="78"/>
      <c r="AY47" s="84">
        <v>83.4</v>
      </c>
      <c r="AZ47" s="71">
        <v>78.8</v>
      </c>
      <c r="BA47" s="71">
        <v>1017.1</v>
      </c>
      <c r="BB47" s="71">
        <v>1017.6</v>
      </c>
      <c r="BC47" s="71" t="s">
        <v>49</v>
      </c>
      <c r="BD47" s="71">
        <v>2</v>
      </c>
      <c r="BE47" s="71">
        <v>3.1</v>
      </c>
      <c r="BF47" s="71">
        <v>0</v>
      </c>
      <c r="BG47" s="71" t="s">
        <v>18</v>
      </c>
      <c r="BH47" s="71">
        <v>7</v>
      </c>
      <c r="BI47" s="71"/>
      <c r="BJ47" s="79"/>
      <c r="BK47" s="80">
        <f t="shared" si="2"/>
        <v>32</v>
      </c>
      <c r="BL47" s="145">
        <f t="shared" si="3"/>
        <v>0</v>
      </c>
      <c r="BM47" s="146">
        <f t="shared" si="4"/>
        <v>0</v>
      </c>
      <c r="BN47" s="145">
        <f t="shared" si="5"/>
        <v>0</v>
      </c>
      <c r="BO47" s="145">
        <f t="shared" si="6"/>
        <v>0</v>
      </c>
    </row>
    <row r="48" spans="1:67" s="19" customFormat="1" x14ac:dyDescent="0.25">
      <c r="A48" s="40">
        <v>42502</v>
      </c>
      <c r="B48" s="41" t="str">
        <f t="shared" si="0"/>
        <v>16133</v>
      </c>
      <c r="C48" s="19" t="s">
        <v>26</v>
      </c>
      <c r="D48" s="19" t="s">
        <v>74</v>
      </c>
      <c r="E48" s="28">
        <v>7</v>
      </c>
      <c r="F48" s="28">
        <v>1</v>
      </c>
      <c r="G48" s="28" t="s">
        <v>32</v>
      </c>
      <c r="H48" s="42">
        <v>1820</v>
      </c>
      <c r="I48" s="42">
        <f t="shared" si="1"/>
        <v>1220</v>
      </c>
      <c r="J48" s="23" t="s">
        <v>54</v>
      </c>
      <c r="K48" s="20"/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/>
      <c r="S48" s="28"/>
      <c r="T48" s="28"/>
      <c r="U48" s="43"/>
      <c r="V48" s="28"/>
      <c r="W48" s="28"/>
      <c r="X48" s="28"/>
      <c r="Y48" s="43"/>
      <c r="Z48" s="28"/>
      <c r="AA48" s="28"/>
      <c r="AB48" s="28"/>
      <c r="AC48" s="120"/>
      <c r="AD48" s="24">
        <v>0</v>
      </c>
      <c r="AE48" s="42"/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/>
      <c r="AM48" s="46"/>
      <c r="AN48" s="46"/>
      <c r="AO48" s="125"/>
      <c r="AQ48" s="42"/>
      <c r="AS48" s="120"/>
      <c r="AT48" s="47"/>
      <c r="AU48" s="28"/>
      <c r="AV48" s="47"/>
      <c r="AW48" s="127"/>
      <c r="AX48" s="48"/>
      <c r="AY48" s="42">
        <v>83.4</v>
      </c>
      <c r="AZ48" s="28">
        <v>78.8</v>
      </c>
      <c r="BA48" s="28">
        <v>1017</v>
      </c>
      <c r="BB48" s="28">
        <v>1017.6</v>
      </c>
      <c r="BC48" s="28" t="s">
        <v>49</v>
      </c>
      <c r="BD48" s="28">
        <v>1</v>
      </c>
      <c r="BE48" s="28">
        <v>8.4</v>
      </c>
      <c r="BF48" s="28">
        <v>1</v>
      </c>
      <c r="BG48" s="28" t="s">
        <v>16</v>
      </c>
      <c r="BH48" s="28">
        <v>6</v>
      </c>
      <c r="BI48" s="28"/>
      <c r="BJ48" s="36"/>
      <c r="BK48" s="29">
        <f t="shared" si="2"/>
        <v>32</v>
      </c>
      <c r="BL48" s="145">
        <f t="shared" si="3"/>
        <v>0</v>
      </c>
      <c r="BM48" s="146">
        <f t="shared" si="4"/>
        <v>0</v>
      </c>
      <c r="BN48" s="145">
        <f t="shared" si="5"/>
        <v>0</v>
      </c>
      <c r="BO48" s="145">
        <f t="shared" si="6"/>
        <v>0</v>
      </c>
    </row>
    <row r="49" spans="1:67" s="19" customFormat="1" x14ac:dyDescent="0.25">
      <c r="A49" s="40">
        <v>42502</v>
      </c>
      <c r="B49" s="41" t="str">
        <f t="shared" si="0"/>
        <v>16133</v>
      </c>
      <c r="C49" s="19" t="s">
        <v>26</v>
      </c>
      <c r="D49" s="19" t="s">
        <v>74</v>
      </c>
      <c r="E49" s="28">
        <v>7</v>
      </c>
      <c r="F49" s="28">
        <v>2</v>
      </c>
      <c r="G49" s="28" t="s">
        <v>32</v>
      </c>
      <c r="H49" s="42">
        <v>1832</v>
      </c>
      <c r="I49" s="42">
        <f t="shared" si="1"/>
        <v>1232</v>
      </c>
      <c r="J49" s="23" t="s">
        <v>54</v>
      </c>
      <c r="K49" s="20"/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/>
      <c r="S49" s="28"/>
      <c r="T49" s="28"/>
      <c r="U49" s="43"/>
      <c r="V49" s="28"/>
      <c r="W49" s="28"/>
      <c r="X49" s="28"/>
      <c r="Y49" s="43"/>
      <c r="Z49" s="28"/>
      <c r="AA49" s="28"/>
      <c r="AB49" s="28"/>
      <c r="AC49" s="120"/>
      <c r="AD49" s="24">
        <v>0</v>
      </c>
      <c r="AE49" s="42"/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/>
      <c r="AM49" s="46"/>
      <c r="AN49" s="46"/>
      <c r="AO49" s="125"/>
      <c r="AQ49" s="42"/>
      <c r="AS49" s="120"/>
      <c r="AT49" s="47"/>
      <c r="AU49" s="28"/>
      <c r="AV49" s="47"/>
      <c r="AW49" s="127"/>
      <c r="AX49" s="48"/>
      <c r="AY49" s="42">
        <v>83.4</v>
      </c>
      <c r="AZ49" s="28">
        <v>78.8</v>
      </c>
      <c r="BA49" s="28">
        <v>1017</v>
      </c>
      <c r="BB49" s="28">
        <v>1017.6</v>
      </c>
      <c r="BC49" s="28" t="s">
        <v>49</v>
      </c>
      <c r="BD49" s="28">
        <v>1</v>
      </c>
      <c r="BE49" s="28">
        <v>8.5</v>
      </c>
      <c r="BF49" s="28">
        <v>1</v>
      </c>
      <c r="BG49" s="28" t="s">
        <v>16</v>
      </c>
      <c r="BH49" s="28">
        <v>6</v>
      </c>
      <c r="BI49" s="28"/>
      <c r="BJ49" s="36"/>
      <c r="BK49" s="29">
        <f t="shared" si="2"/>
        <v>32</v>
      </c>
      <c r="BL49" s="145">
        <f t="shared" si="3"/>
        <v>0</v>
      </c>
      <c r="BM49" s="146">
        <f t="shared" si="4"/>
        <v>0</v>
      </c>
      <c r="BN49" s="145">
        <f t="shared" si="5"/>
        <v>0</v>
      </c>
      <c r="BO49" s="145">
        <f t="shared" si="6"/>
        <v>0</v>
      </c>
    </row>
    <row r="50" spans="1:67" s="19" customFormat="1" x14ac:dyDescent="0.25">
      <c r="A50" s="40">
        <v>42502</v>
      </c>
      <c r="B50" s="41" t="str">
        <f t="shared" si="0"/>
        <v>16133</v>
      </c>
      <c r="C50" s="19" t="s">
        <v>26</v>
      </c>
      <c r="D50" s="19" t="s">
        <v>74</v>
      </c>
      <c r="E50" s="28">
        <v>7</v>
      </c>
      <c r="F50" s="28">
        <v>3</v>
      </c>
      <c r="G50" s="28" t="s">
        <v>32</v>
      </c>
      <c r="H50" s="42">
        <v>1843</v>
      </c>
      <c r="I50" s="42">
        <f t="shared" si="1"/>
        <v>1243</v>
      </c>
      <c r="J50" s="23" t="s">
        <v>54</v>
      </c>
      <c r="K50" s="20"/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/>
      <c r="S50" s="28"/>
      <c r="T50" s="28"/>
      <c r="U50" s="43"/>
      <c r="V50" s="28"/>
      <c r="W50" s="28"/>
      <c r="X50" s="28"/>
      <c r="Y50" s="43"/>
      <c r="Z50" s="28"/>
      <c r="AA50" s="28"/>
      <c r="AB50" s="28"/>
      <c r="AC50" s="120"/>
      <c r="AD50" s="24">
        <v>0</v>
      </c>
      <c r="AE50" s="42"/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/>
      <c r="AM50" s="46"/>
      <c r="AN50" s="46"/>
      <c r="AO50" s="125"/>
      <c r="AQ50" s="42"/>
      <c r="AS50" s="120"/>
      <c r="AT50" s="47"/>
      <c r="AU50" s="28"/>
      <c r="AV50" s="47"/>
      <c r="AW50" s="127"/>
      <c r="AX50" s="48"/>
      <c r="AY50" s="42">
        <v>83.4</v>
      </c>
      <c r="AZ50" s="28">
        <v>78.8</v>
      </c>
      <c r="BA50" s="28">
        <v>1017</v>
      </c>
      <c r="BB50" s="28">
        <v>1017.6</v>
      </c>
      <c r="BC50" s="28" t="s">
        <v>49</v>
      </c>
      <c r="BD50" s="28">
        <v>1</v>
      </c>
      <c r="BE50" s="28">
        <v>8.6</v>
      </c>
      <c r="BF50" s="28">
        <v>1</v>
      </c>
      <c r="BG50" s="28" t="s">
        <v>16</v>
      </c>
      <c r="BH50" s="28">
        <v>6</v>
      </c>
      <c r="BI50" s="28"/>
      <c r="BJ50" s="36"/>
      <c r="BK50" s="29">
        <f t="shared" si="2"/>
        <v>32</v>
      </c>
      <c r="BL50" s="145">
        <f t="shared" si="3"/>
        <v>0</v>
      </c>
      <c r="BM50" s="146">
        <f t="shared" si="4"/>
        <v>0</v>
      </c>
      <c r="BN50" s="145">
        <f t="shared" si="5"/>
        <v>0</v>
      </c>
      <c r="BO50" s="145">
        <f t="shared" si="6"/>
        <v>0</v>
      </c>
    </row>
    <row r="51" spans="1:67" s="19" customFormat="1" x14ac:dyDescent="0.25">
      <c r="A51" s="40">
        <v>42502</v>
      </c>
      <c r="B51" s="41" t="str">
        <f t="shared" si="0"/>
        <v>16133</v>
      </c>
      <c r="C51" s="19" t="s">
        <v>26</v>
      </c>
      <c r="D51" s="19" t="s">
        <v>74</v>
      </c>
      <c r="E51" s="28">
        <v>7</v>
      </c>
      <c r="F51" s="28">
        <v>4</v>
      </c>
      <c r="G51" s="28" t="s">
        <v>32</v>
      </c>
      <c r="H51" s="42">
        <v>1855</v>
      </c>
      <c r="I51" s="42">
        <f t="shared" si="1"/>
        <v>1255</v>
      </c>
      <c r="J51" s="23" t="s">
        <v>54</v>
      </c>
      <c r="K51" s="20"/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/>
      <c r="S51" s="28"/>
      <c r="T51" s="28"/>
      <c r="U51" s="43"/>
      <c r="V51" s="28"/>
      <c r="W51" s="28"/>
      <c r="X51" s="28"/>
      <c r="Y51" s="43"/>
      <c r="Z51" s="28"/>
      <c r="AA51" s="28"/>
      <c r="AB51" s="28"/>
      <c r="AC51" s="120"/>
      <c r="AD51" s="24">
        <v>0</v>
      </c>
      <c r="AE51" s="42"/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/>
      <c r="AM51" s="46"/>
      <c r="AN51" s="46"/>
      <c r="AO51" s="125"/>
      <c r="AQ51" s="42"/>
      <c r="AS51" s="120"/>
      <c r="AT51" s="47"/>
      <c r="AU51" s="28"/>
      <c r="AV51" s="47"/>
      <c r="AW51" s="127"/>
      <c r="AX51" s="48"/>
      <c r="AY51" s="42">
        <v>83.4</v>
      </c>
      <c r="AZ51" s="28">
        <v>78.8</v>
      </c>
      <c r="BA51" s="28">
        <v>1017</v>
      </c>
      <c r="BB51" s="28">
        <v>1017.6</v>
      </c>
      <c r="BC51" s="28" t="s">
        <v>49</v>
      </c>
      <c r="BD51" s="28">
        <v>1</v>
      </c>
      <c r="BE51" s="28">
        <v>6.2</v>
      </c>
      <c r="BF51" s="28">
        <v>1</v>
      </c>
      <c r="BG51" s="28" t="s">
        <v>16</v>
      </c>
      <c r="BH51" s="28">
        <v>6</v>
      </c>
      <c r="BI51" s="28"/>
      <c r="BJ51" s="36"/>
      <c r="BK51" s="29">
        <f t="shared" si="2"/>
        <v>32</v>
      </c>
      <c r="BL51" s="145">
        <f t="shared" si="3"/>
        <v>0</v>
      </c>
      <c r="BM51" s="146">
        <f t="shared" si="4"/>
        <v>0</v>
      </c>
      <c r="BN51" s="145">
        <f t="shared" si="5"/>
        <v>0</v>
      </c>
      <c r="BO51" s="145">
        <f t="shared" si="6"/>
        <v>0</v>
      </c>
    </row>
    <row r="52" spans="1:67" s="19" customFormat="1" x14ac:dyDescent="0.25">
      <c r="A52" s="40">
        <v>42502</v>
      </c>
      <c r="B52" s="41" t="str">
        <f t="shared" si="0"/>
        <v>16133</v>
      </c>
      <c r="C52" s="19" t="s">
        <v>26</v>
      </c>
      <c r="D52" s="19" t="s">
        <v>74</v>
      </c>
      <c r="E52" s="28">
        <v>7</v>
      </c>
      <c r="F52" s="28">
        <v>5</v>
      </c>
      <c r="G52" s="28" t="s">
        <v>32</v>
      </c>
      <c r="H52" s="42">
        <v>1906</v>
      </c>
      <c r="I52" s="42">
        <f t="shared" si="1"/>
        <v>1306</v>
      </c>
      <c r="J52" s="23" t="s">
        <v>54</v>
      </c>
      <c r="K52" s="20"/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/>
      <c r="S52" s="28"/>
      <c r="T52" s="28"/>
      <c r="U52" s="43"/>
      <c r="V52" s="28"/>
      <c r="W52" s="28"/>
      <c r="X52" s="28"/>
      <c r="Y52" s="43"/>
      <c r="Z52" s="28"/>
      <c r="AA52" s="28"/>
      <c r="AB52" s="28"/>
      <c r="AC52" s="120"/>
      <c r="AD52" s="24">
        <v>0</v>
      </c>
      <c r="AE52" s="42"/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/>
      <c r="AM52" s="46"/>
      <c r="AN52" s="46"/>
      <c r="AO52" s="125"/>
      <c r="AQ52" s="42"/>
      <c r="AS52" s="120"/>
      <c r="AT52" s="47"/>
      <c r="AU52" s="28"/>
      <c r="AV52" s="47"/>
      <c r="AW52" s="127"/>
      <c r="AX52" s="48"/>
      <c r="AY52" s="42">
        <v>83.4</v>
      </c>
      <c r="AZ52" s="28">
        <v>78.8</v>
      </c>
      <c r="BA52" s="28">
        <v>1017</v>
      </c>
      <c r="BB52" s="28">
        <v>1017.6</v>
      </c>
      <c r="BC52" s="28" t="s">
        <v>49</v>
      </c>
      <c r="BD52" s="28">
        <v>1</v>
      </c>
      <c r="BE52" s="28">
        <v>2.2999999999999998</v>
      </c>
      <c r="BF52" s="28">
        <v>1</v>
      </c>
      <c r="BG52" s="28" t="s">
        <v>16</v>
      </c>
      <c r="BH52" s="28">
        <v>6</v>
      </c>
      <c r="BI52" s="28"/>
      <c r="BJ52" s="36"/>
      <c r="BK52" s="29">
        <f t="shared" si="2"/>
        <v>32</v>
      </c>
      <c r="BL52" s="145">
        <f t="shared" si="3"/>
        <v>0</v>
      </c>
      <c r="BM52" s="146">
        <f t="shared" si="4"/>
        <v>0</v>
      </c>
      <c r="BN52" s="145">
        <f t="shared" si="5"/>
        <v>0</v>
      </c>
      <c r="BO52" s="145">
        <f t="shared" si="6"/>
        <v>0</v>
      </c>
    </row>
    <row r="53" spans="1:67" s="19" customFormat="1" x14ac:dyDescent="0.25">
      <c r="A53" s="40">
        <v>42502</v>
      </c>
      <c r="B53" s="41" t="str">
        <f t="shared" si="0"/>
        <v>16133</v>
      </c>
      <c r="C53" s="19" t="s">
        <v>26</v>
      </c>
      <c r="D53" s="19" t="s">
        <v>74</v>
      </c>
      <c r="E53" s="28">
        <v>7</v>
      </c>
      <c r="F53" s="28">
        <v>6</v>
      </c>
      <c r="G53" s="28" t="s">
        <v>32</v>
      </c>
      <c r="H53" s="42">
        <v>1917</v>
      </c>
      <c r="I53" s="42">
        <f t="shared" si="1"/>
        <v>1317</v>
      </c>
      <c r="J53" s="23" t="s">
        <v>54</v>
      </c>
      <c r="K53" s="20"/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/>
      <c r="S53" s="28"/>
      <c r="T53" s="28"/>
      <c r="U53" s="43"/>
      <c r="V53" s="28"/>
      <c r="W53" s="28"/>
      <c r="X53" s="28"/>
      <c r="Y53" s="43"/>
      <c r="Z53" s="28"/>
      <c r="AA53" s="28"/>
      <c r="AB53" s="28"/>
      <c r="AC53" s="120"/>
      <c r="AD53" s="24">
        <v>0</v>
      </c>
      <c r="AE53" s="42"/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1</v>
      </c>
      <c r="AL53" s="28"/>
      <c r="AM53" s="46"/>
      <c r="AN53" s="46"/>
      <c r="AO53" s="125"/>
      <c r="AP53" s="19" t="s">
        <v>29</v>
      </c>
      <c r="AQ53" s="42" t="s">
        <v>30</v>
      </c>
      <c r="AR53" s="19">
        <v>140</v>
      </c>
      <c r="AS53" s="120"/>
      <c r="AT53" s="47"/>
      <c r="AU53" s="28"/>
      <c r="AV53" s="47"/>
      <c r="AW53" s="127"/>
      <c r="AX53" s="48">
        <v>1</v>
      </c>
      <c r="AY53" s="42">
        <v>83.4</v>
      </c>
      <c r="AZ53" s="28">
        <v>78.8</v>
      </c>
      <c r="BA53" s="28">
        <v>1017</v>
      </c>
      <c r="BB53" s="28">
        <v>1017.6</v>
      </c>
      <c r="BC53" s="28" t="s">
        <v>49</v>
      </c>
      <c r="BD53" s="28">
        <v>1</v>
      </c>
      <c r="BE53" s="28">
        <v>3.2</v>
      </c>
      <c r="BF53" s="28">
        <v>1</v>
      </c>
      <c r="BG53" s="28" t="s">
        <v>16</v>
      </c>
      <c r="BH53" s="28">
        <v>6</v>
      </c>
      <c r="BI53" s="28"/>
      <c r="BJ53" s="36"/>
      <c r="BK53" s="29">
        <f t="shared" si="2"/>
        <v>32</v>
      </c>
      <c r="BL53" s="145">
        <f t="shared" si="3"/>
        <v>0</v>
      </c>
      <c r="BM53" s="146">
        <f t="shared" si="4"/>
        <v>0</v>
      </c>
      <c r="BN53" s="145">
        <f t="shared" si="5"/>
        <v>0</v>
      </c>
      <c r="BO53" s="145">
        <f t="shared" si="6"/>
        <v>0</v>
      </c>
    </row>
    <row r="54" spans="1:67" s="19" customFormat="1" x14ac:dyDescent="0.25">
      <c r="A54" s="40">
        <v>42502</v>
      </c>
      <c r="B54" s="41" t="str">
        <f t="shared" si="0"/>
        <v>16133</v>
      </c>
      <c r="C54" s="19" t="s">
        <v>26</v>
      </c>
      <c r="D54" s="19" t="s">
        <v>74</v>
      </c>
      <c r="E54" s="28">
        <v>7</v>
      </c>
      <c r="F54" s="28">
        <v>7</v>
      </c>
      <c r="G54" s="28" t="s">
        <v>32</v>
      </c>
      <c r="H54" s="42">
        <v>1929</v>
      </c>
      <c r="I54" s="42">
        <f t="shared" si="1"/>
        <v>1329</v>
      </c>
      <c r="J54" s="23" t="s">
        <v>54</v>
      </c>
      <c r="K54" s="20"/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/>
      <c r="S54" s="28"/>
      <c r="T54" s="28"/>
      <c r="U54" s="43"/>
      <c r="V54" s="28"/>
      <c r="W54" s="28"/>
      <c r="X54" s="28"/>
      <c r="Y54" s="43"/>
      <c r="Z54" s="28"/>
      <c r="AA54" s="28"/>
      <c r="AB54" s="28"/>
      <c r="AC54" s="120"/>
      <c r="AD54" s="24">
        <v>0</v>
      </c>
      <c r="AE54" s="42"/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/>
      <c r="AM54" s="46"/>
      <c r="AN54" s="46"/>
      <c r="AO54" s="125"/>
      <c r="AQ54" s="42"/>
      <c r="AS54" s="120"/>
      <c r="AT54" s="47"/>
      <c r="AU54" s="28"/>
      <c r="AV54" s="47"/>
      <c r="AW54" s="127"/>
      <c r="AX54" s="48"/>
      <c r="AY54" s="42">
        <v>83.4</v>
      </c>
      <c r="AZ54" s="28">
        <v>78.8</v>
      </c>
      <c r="BA54" s="28">
        <v>1017</v>
      </c>
      <c r="BB54" s="28">
        <v>1017.6</v>
      </c>
      <c r="BC54" s="28" t="s">
        <v>49</v>
      </c>
      <c r="BD54" s="28">
        <v>1</v>
      </c>
      <c r="BE54" s="28">
        <v>4.3</v>
      </c>
      <c r="BF54" s="28">
        <v>1</v>
      </c>
      <c r="BG54" s="28" t="s">
        <v>16</v>
      </c>
      <c r="BH54" s="28">
        <v>6</v>
      </c>
      <c r="BI54" s="28"/>
      <c r="BJ54" s="36"/>
      <c r="BK54" s="29">
        <f t="shared" si="2"/>
        <v>32</v>
      </c>
      <c r="BL54" s="145">
        <f t="shared" si="3"/>
        <v>0</v>
      </c>
      <c r="BM54" s="146">
        <f t="shared" si="4"/>
        <v>0</v>
      </c>
      <c r="BN54" s="145">
        <f t="shared" si="5"/>
        <v>0</v>
      </c>
      <c r="BO54" s="145">
        <f t="shared" si="6"/>
        <v>0</v>
      </c>
    </row>
    <row r="55" spans="1:67" s="19" customFormat="1" x14ac:dyDescent="0.25">
      <c r="A55" s="40">
        <v>42502</v>
      </c>
      <c r="B55" s="41" t="str">
        <f t="shared" si="0"/>
        <v>16133</v>
      </c>
      <c r="C55" s="19" t="s">
        <v>26</v>
      </c>
      <c r="D55" s="19" t="s">
        <v>74</v>
      </c>
      <c r="E55" s="28">
        <v>7</v>
      </c>
      <c r="F55" s="28">
        <v>8</v>
      </c>
      <c r="G55" s="28" t="s">
        <v>32</v>
      </c>
      <c r="H55" s="42">
        <v>1940</v>
      </c>
      <c r="I55" s="42">
        <f t="shared" si="1"/>
        <v>1340</v>
      </c>
      <c r="J55" s="23" t="s">
        <v>54</v>
      </c>
      <c r="K55" s="20"/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/>
      <c r="S55" s="28"/>
      <c r="T55" s="28"/>
      <c r="U55" s="43"/>
      <c r="V55" s="28"/>
      <c r="W55" s="28"/>
      <c r="X55" s="28"/>
      <c r="Y55" s="43"/>
      <c r="Z55" s="28"/>
      <c r="AA55" s="28"/>
      <c r="AB55" s="28"/>
      <c r="AC55" s="120"/>
      <c r="AD55" s="24">
        <v>0</v>
      </c>
      <c r="AE55" s="42"/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/>
      <c r="AM55" s="46"/>
      <c r="AN55" s="46"/>
      <c r="AO55" s="125"/>
      <c r="AQ55" s="42"/>
      <c r="AS55" s="120"/>
      <c r="AT55" s="47"/>
      <c r="AU55" s="28"/>
      <c r="AV55" s="47"/>
      <c r="AW55" s="127"/>
      <c r="AX55" s="48"/>
      <c r="AY55" s="42">
        <v>83.4</v>
      </c>
      <c r="AZ55" s="28">
        <v>78.8</v>
      </c>
      <c r="BA55" s="28">
        <v>1017</v>
      </c>
      <c r="BB55" s="28">
        <v>1017.6</v>
      </c>
      <c r="BC55" s="28" t="s">
        <v>49</v>
      </c>
      <c r="BD55" s="28">
        <v>1</v>
      </c>
      <c r="BE55" s="28">
        <v>3.8</v>
      </c>
      <c r="BF55" s="28">
        <v>1</v>
      </c>
      <c r="BG55" s="28" t="s">
        <v>16</v>
      </c>
      <c r="BH55" s="28">
        <v>6</v>
      </c>
      <c r="BI55" s="28"/>
      <c r="BJ55" s="36"/>
      <c r="BK55" s="29">
        <f t="shared" si="2"/>
        <v>32</v>
      </c>
      <c r="BL55" s="145">
        <f t="shared" si="3"/>
        <v>0</v>
      </c>
      <c r="BM55" s="146">
        <f t="shared" si="4"/>
        <v>0</v>
      </c>
      <c r="BN55" s="145">
        <f t="shared" si="5"/>
        <v>0</v>
      </c>
      <c r="BO55" s="145">
        <f t="shared" si="6"/>
        <v>0</v>
      </c>
    </row>
    <row r="56" spans="1:67" s="19" customFormat="1" x14ac:dyDescent="0.25">
      <c r="A56" s="40">
        <v>42502</v>
      </c>
      <c r="B56" s="41" t="str">
        <f t="shared" si="0"/>
        <v>16133</v>
      </c>
      <c r="C56" s="19" t="s">
        <v>26</v>
      </c>
      <c r="D56" s="19" t="s">
        <v>74</v>
      </c>
      <c r="E56" s="28">
        <v>7</v>
      </c>
      <c r="F56" s="28">
        <v>9</v>
      </c>
      <c r="G56" s="28" t="s">
        <v>32</v>
      </c>
      <c r="H56" s="42">
        <v>1952</v>
      </c>
      <c r="I56" s="42">
        <f t="shared" si="1"/>
        <v>1352</v>
      </c>
      <c r="J56" s="23" t="s">
        <v>54</v>
      </c>
      <c r="K56" s="20"/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/>
      <c r="S56" s="28"/>
      <c r="T56" s="28"/>
      <c r="U56" s="43"/>
      <c r="V56" s="28"/>
      <c r="W56" s="28"/>
      <c r="X56" s="28"/>
      <c r="Y56" s="43"/>
      <c r="Z56" s="28"/>
      <c r="AA56" s="28"/>
      <c r="AB56" s="28"/>
      <c r="AC56" s="120"/>
      <c r="AD56" s="24">
        <v>0</v>
      </c>
      <c r="AE56" s="42"/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/>
      <c r="AM56" s="46"/>
      <c r="AN56" s="46"/>
      <c r="AO56" s="125"/>
      <c r="AQ56" s="42"/>
      <c r="AS56" s="120"/>
      <c r="AT56" s="47"/>
      <c r="AU56" s="28"/>
      <c r="AV56" s="47"/>
      <c r="AW56" s="127"/>
      <c r="AX56" s="48"/>
      <c r="AY56" s="42">
        <v>83.4</v>
      </c>
      <c r="AZ56" s="28">
        <v>78.8</v>
      </c>
      <c r="BA56" s="28">
        <v>1017</v>
      </c>
      <c r="BB56" s="28">
        <v>1017.6</v>
      </c>
      <c r="BC56" s="28" t="s">
        <v>49</v>
      </c>
      <c r="BD56" s="28">
        <v>1</v>
      </c>
      <c r="BE56" s="28">
        <v>2.9</v>
      </c>
      <c r="BF56" s="28">
        <v>1</v>
      </c>
      <c r="BG56" s="28" t="s">
        <v>16</v>
      </c>
      <c r="BH56" s="28">
        <v>6</v>
      </c>
      <c r="BI56" s="28"/>
      <c r="BJ56" s="36"/>
      <c r="BK56" s="29">
        <f t="shared" si="2"/>
        <v>32</v>
      </c>
      <c r="BL56" s="145">
        <f t="shared" si="3"/>
        <v>0</v>
      </c>
      <c r="BM56" s="146">
        <f t="shared" si="4"/>
        <v>0</v>
      </c>
      <c r="BN56" s="145">
        <f t="shared" si="5"/>
        <v>0</v>
      </c>
      <c r="BO56" s="145">
        <f t="shared" si="6"/>
        <v>0</v>
      </c>
    </row>
    <row r="57" spans="1:67" s="69" customFormat="1" x14ac:dyDescent="0.25">
      <c r="A57" s="67">
        <v>42502</v>
      </c>
      <c r="B57" s="68" t="str">
        <f t="shared" si="0"/>
        <v>16133</v>
      </c>
      <c r="C57" s="69" t="s">
        <v>26</v>
      </c>
      <c r="D57" s="69" t="s">
        <v>74</v>
      </c>
      <c r="E57" s="71">
        <v>7</v>
      </c>
      <c r="F57" s="71">
        <v>10</v>
      </c>
      <c r="G57" s="71" t="s">
        <v>32</v>
      </c>
      <c r="H57" s="21">
        <v>2003</v>
      </c>
      <c r="I57" s="21">
        <f t="shared" si="1"/>
        <v>1403</v>
      </c>
      <c r="J57" s="76" t="s">
        <v>54</v>
      </c>
      <c r="K57" s="21"/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/>
      <c r="S57" s="71"/>
      <c r="T57" s="71"/>
      <c r="U57" s="73"/>
      <c r="V57" s="71"/>
      <c r="W57" s="71"/>
      <c r="X57" s="71"/>
      <c r="Y57" s="73"/>
      <c r="Z57" s="71"/>
      <c r="AA57" s="71"/>
      <c r="AB57" s="71"/>
      <c r="AC57" s="123"/>
      <c r="AD57" s="72">
        <v>0</v>
      </c>
      <c r="AE57" s="21"/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/>
      <c r="AO57" s="123"/>
      <c r="AQ57" s="21"/>
      <c r="AS57" s="123"/>
      <c r="AT57" s="77"/>
      <c r="AU57" s="71"/>
      <c r="AV57" s="77"/>
      <c r="AW57" s="128"/>
      <c r="AX57" s="78"/>
      <c r="AY57" s="21">
        <v>83.4</v>
      </c>
      <c r="AZ57" s="71">
        <v>78.8</v>
      </c>
      <c r="BA57" s="71">
        <v>1017</v>
      </c>
      <c r="BB57" s="71">
        <v>1017.6</v>
      </c>
      <c r="BC57" s="71" t="s">
        <v>49</v>
      </c>
      <c r="BD57" s="71">
        <v>1</v>
      </c>
      <c r="BE57" s="71">
        <v>5.9</v>
      </c>
      <c r="BF57" s="71">
        <v>1</v>
      </c>
      <c r="BG57" s="71" t="s">
        <v>16</v>
      </c>
      <c r="BH57" s="71">
        <v>6</v>
      </c>
      <c r="BI57" s="71"/>
      <c r="BJ57" s="79"/>
      <c r="BK57" s="80">
        <f t="shared" si="2"/>
        <v>32</v>
      </c>
      <c r="BL57" s="145">
        <f t="shared" si="3"/>
        <v>0</v>
      </c>
      <c r="BM57" s="146">
        <f t="shared" si="4"/>
        <v>0</v>
      </c>
      <c r="BN57" s="145">
        <f t="shared" si="5"/>
        <v>0</v>
      </c>
      <c r="BO57" s="145">
        <f t="shared" si="6"/>
        <v>0</v>
      </c>
    </row>
    <row r="58" spans="1:67" s="19" customFormat="1" x14ac:dyDescent="0.25">
      <c r="A58" s="63">
        <v>42503</v>
      </c>
      <c r="B58" s="41" t="str">
        <f t="shared" si="0"/>
        <v>16134</v>
      </c>
      <c r="C58" s="19" t="s">
        <v>26</v>
      </c>
      <c r="D58" s="46" t="s">
        <v>91</v>
      </c>
      <c r="E58" s="28">
        <v>8</v>
      </c>
      <c r="F58" s="28">
        <v>1</v>
      </c>
      <c r="G58" s="28" t="s">
        <v>32</v>
      </c>
      <c r="H58" s="42">
        <v>1818</v>
      </c>
      <c r="I58" s="42">
        <f t="shared" si="1"/>
        <v>1218</v>
      </c>
      <c r="J58" s="23" t="s">
        <v>54</v>
      </c>
      <c r="K58" s="20"/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/>
      <c r="S58" s="28"/>
      <c r="T58" s="28"/>
      <c r="U58" s="43"/>
      <c r="V58" s="28"/>
      <c r="W58" s="28"/>
      <c r="X58" s="28"/>
      <c r="Y58" s="43"/>
      <c r="Z58" s="28"/>
      <c r="AA58" s="28"/>
      <c r="AB58" s="28"/>
      <c r="AC58" s="120"/>
      <c r="AD58" s="24">
        <v>0</v>
      </c>
      <c r="AE58" s="42"/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/>
      <c r="AM58" s="46"/>
      <c r="AN58" s="46"/>
      <c r="AO58" s="125"/>
      <c r="AQ58" s="42"/>
      <c r="AS58" s="120"/>
      <c r="AT58" s="47"/>
      <c r="AU58" s="28"/>
      <c r="AV58" s="47"/>
      <c r="AW58" s="127"/>
      <c r="AX58" s="48"/>
      <c r="AY58" s="42">
        <v>83.8</v>
      </c>
      <c r="AZ58" s="28">
        <v>79.3</v>
      </c>
      <c r="BA58" s="28">
        <v>1017.3</v>
      </c>
      <c r="BB58" s="28">
        <v>1017.4</v>
      </c>
      <c r="BC58" s="28" t="s">
        <v>49</v>
      </c>
      <c r="BD58" s="28">
        <v>1</v>
      </c>
      <c r="BE58" s="28">
        <v>6.5</v>
      </c>
      <c r="BF58" s="28">
        <v>0</v>
      </c>
      <c r="BG58" s="28" t="s">
        <v>16</v>
      </c>
      <c r="BH58" s="28">
        <v>7</v>
      </c>
      <c r="BI58" s="28"/>
      <c r="BJ58" s="36"/>
      <c r="BK58" s="29">
        <f t="shared" si="2"/>
        <v>32</v>
      </c>
      <c r="BL58" s="145">
        <f t="shared" si="3"/>
        <v>0</v>
      </c>
      <c r="BM58" s="146">
        <f t="shared" si="4"/>
        <v>0</v>
      </c>
      <c r="BN58" s="145">
        <f t="shared" si="5"/>
        <v>0</v>
      </c>
      <c r="BO58" s="145">
        <f t="shared" si="6"/>
        <v>0</v>
      </c>
    </row>
    <row r="59" spans="1:67" s="19" customFormat="1" x14ac:dyDescent="0.25">
      <c r="A59" s="57">
        <v>42503</v>
      </c>
      <c r="B59" s="41" t="str">
        <f t="shared" si="0"/>
        <v>16134</v>
      </c>
      <c r="C59" s="19" t="s">
        <v>26</v>
      </c>
      <c r="D59" s="46" t="s">
        <v>91</v>
      </c>
      <c r="E59" s="28">
        <v>8</v>
      </c>
      <c r="F59" s="28">
        <v>2</v>
      </c>
      <c r="G59" s="28" t="s">
        <v>32</v>
      </c>
      <c r="H59" s="42">
        <v>1827</v>
      </c>
      <c r="I59" s="42">
        <f t="shared" si="1"/>
        <v>1227</v>
      </c>
      <c r="J59" s="23" t="s">
        <v>54</v>
      </c>
      <c r="K59" s="20"/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/>
      <c r="S59" s="28"/>
      <c r="T59" s="28"/>
      <c r="U59" s="43"/>
      <c r="V59" s="28"/>
      <c r="W59" s="28"/>
      <c r="X59" s="28"/>
      <c r="Y59" s="43"/>
      <c r="Z59" s="28"/>
      <c r="AA59" s="28"/>
      <c r="AB59" s="28"/>
      <c r="AC59" s="120"/>
      <c r="AD59" s="24">
        <v>0</v>
      </c>
      <c r="AE59" s="42"/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/>
      <c r="AM59" s="46"/>
      <c r="AN59" s="46"/>
      <c r="AO59" s="125"/>
      <c r="AQ59" s="42"/>
      <c r="AS59" s="120"/>
      <c r="AT59" s="47"/>
      <c r="AU59" s="28"/>
      <c r="AV59" s="47"/>
      <c r="AW59" s="127"/>
      <c r="AX59" s="48"/>
      <c r="AY59" s="42">
        <v>83.8</v>
      </c>
      <c r="AZ59" s="28">
        <v>79.3</v>
      </c>
      <c r="BA59" s="28">
        <v>1017.3</v>
      </c>
      <c r="BB59" s="28">
        <v>1017.4</v>
      </c>
      <c r="BC59" s="28" t="s">
        <v>49</v>
      </c>
      <c r="BD59" s="28">
        <v>1</v>
      </c>
      <c r="BE59" s="28">
        <v>12.6</v>
      </c>
      <c r="BF59" s="28">
        <v>0</v>
      </c>
      <c r="BG59" s="28" t="s">
        <v>18</v>
      </c>
      <c r="BH59" s="28">
        <v>7</v>
      </c>
      <c r="BI59" s="28"/>
      <c r="BJ59" s="36"/>
      <c r="BK59" s="29">
        <f t="shared" si="2"/>
        <v>32</v>
      </c>
      <c r="BL59" s="145">
        <f t="shared" si="3"/>
        <v>0</v>
      </c>
      <c r="BM59" s="146">
        <f t="shared" si="4"/>
        <v>0</v>
      </c>
      <c r="BN59" s="145">
        <f t="shared" si="5"/>
        <v>0</v>
      </c>
      <c r="BO59" s="145">
        <f t="shared" si="6"/>
        <v>0</v>
      </c>
    </row>
    <row r="60" spans="1:67" s="19" customFormat="1" x14ac:dyDescent="0.25">
      <c r="A60" s="57">
        <v>42503</v>
      </c>
      <c r="B60" s="41" t="str">
        <f t="shared" si="0"/>
        <v>16134</v>
      </c>
      <c r="C60" s="19" t="s">
        <v>26</v>
      </c>
      <c r="D60" s="46" t="s">
        <v>91</v>
      </c>
      <c r="E60" s="28">
        <v>8</v>
      </c>
      <c r="F60" s="28">
        <v>3</v>
      </c>
      <c r="G60" s="28" t="s">
        <v>32</v>
      </c>
      <c r="H60" s="42">
        <v>1840</v>
      </c>
      <c r="I60" s="42">
        <f t="shared" si="1"/>
        <v>1240</v>
      </c>
      <c r="J60" s="23" t="s">
        <v>54</v>
      </c>
      <c r="K60" s="20"/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/>
      <c r="S60" s="28"/>
      <c r="T60" s="28"/>
      <c r="U60" s="43"/>
      <c r="V60" s="28"/>
      <c r="W60" s="28"/>
      <c r="X60" s="28"/>
      <c r="Y60" s="43"/>
      <c r="Z60" s="28"/>
      <c r="AA60" s="28"/>
      <c r="AB60" s="28"/>
      <c r="AC60" s="120"/>
      <c r="AD60" s="24">
        <v>0</v>
      </c>
      <c r="AE60" s="42"/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/>
      <c r="AM60" s="46"/>
      <c r="AN60" s="46"/>
      <c r="AO60" s="125"/>
      <c r="AQ60" s="42"/>
      <c r="AS60" s="120"/>
      <c r="AT60" s="47"/>
      <c r="AU60" s="28"/>
      <c r="AV60" s="47"/>
      <c r="AW60" s="127"/>
      <c r="AX60" s="48"/>
      <c r="AY60" s="42">
        <v>83.8</v>
      </c>
      <c r="AZ60" s="28">
        <v>79.3</v>
      </c>
      <c r="BA60" s="28">
        <v>1017.3</v>
      </c>
      <c r="BB60" s="28">
        <v>1017.4</v>
      </c>
      <c r="BC60" s="28" t="s">
        <v>49</v>
      </c>
      <c r="BD60" s="28">
        <v>1</v>
      </c>
      <c r="BE60" s="28">
        <v>7.8</v>
      </c>
      <c r="BF60" s="28">
        <v>0</v>
      </c>
      <c r="BG60" s="28" t="s">
        <v>16</v>
      </c>
      <c r="BH60" s="28">
        <v>7</v>
      </c>
      <c r="BI60" s="28"/>
      <c r="BJ60" s="36"/>
      <c r="BK60" s="29">
        <f t="shared" si="2"/>
        <v>32</v>
      </c>
      <c r="BL60" s="145">
        <f t="shared" si="3"/>
        <v>0</v>
      </c>
      <c r="BM60" s="146">
        <f t="shared" si="4"/>
        <v>0</v>
      </c>
      <c r="BN60" s="145">
        <f t="shared" si="5"/>
        <v>0</v>
      </c>
      <c r="BO60" s="145">
        <f t="shared" si="6"/>
        <v>0</v>
      </c>
    </row>
    <row r="61" spans="1:67" s="19" customFormat="1" x14ac:dyDescent="0.25">
      <c r="A61" s="57">
        <v>42503</v>
      </c>
      <c r="B61" s="41" t="str">
        <f t="shared" si="0"/>
        <v>16134</v>
      </c>
      <c r="C61" s="19" t="s">
        <v>26</v>
      </c>
      <c r="D61" s="46" t="s">
        <v>91</v>
      </c>
      <c r="E61" s="28">
        <v>8</v>
      </c>
      <c r="F61" s="28">
        <v>4</v>
      </c>
      <c r="G61" s="28" t="s">
        <v>32</v>
      </c>
      <c r="H61" s="42">
        <v>1850</v>
      </c>
      <c r="I61" s="42">
        <f t="shared" si="1"/>
        <v>1250</v>
      </c>
      <c r="J61" s="23" t="s">
        <v>54</v>
      </c>
      <c r="K61" s="20"/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/>
      <c r="S61" s="28"/>
      <c r="T61" s="28"/>
      <c r="U61" s="43"/>
      <c r="V61" s="28"/>
      <c r="W61" s="28"/>
      <c r="X61" s="28"/>
      <c r="Y61" s="43"/>
      <c r="Z61" s="28"/>
      <c r="AA61" s="28"/>
      <c r="AB61" s="28"/>
      <c r="AC61" s="120"/>
      <c r="AD61" s="24">
        <v>0</v>
      </c>
      <c r="AE61" s="42"/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/>
      <c r="AM61" s="46"/>
      <c r="AN61" s="46"/>
      <c r="AO61" s="125"/>
      <c r="AQ61" s="42"/>
      <c r="AS61" s="120"/>
      <c r="AT61" s="47"/>
      <c r="AU61" s="28"/>
      <c r="AV61" s="47"/>
      <c r="AW61" s="127"/>
      <c r="AX61" s="48"/>
      <c r="AY61" s="42">
        <v>83.8</v>
      </c>
      <c r="AZ61" s="28">
        <v>79.3</v>
      </c>
      <c r="BA61" s="28">
        <v>1017.3</v>
      </c>
      <c r="BB61" s="28">
        <v>1017.4</v>
      </c>
      <c r="BC61" s="28" t="s">
        <v>49</v>
      </c>
      <c r="BD61" s="28">
        <v>1</v>
      </c>
      <c r="BE61" s="28">
        <v>9.3000000000000007</v>
      </c>
      <c r="BF61" s="28">
        <v>0</v>
      </c>
      <c r="BG61" s="28" t="s">
        <v>16</v>
      </c>
      <c r="BH61" s="28">
        <v>7</v>
      </c>
      <c r="BI61" s="28"/>
      <c r="BJ61" s="36"/>
      <c r="BK61" s="29">
        <f t="shared" si="2"/>
        <v>32</v>
      </c>
      <c r="BL61" s="145">
        <f t="shared" si="3"/>
        <v>0</v>
      </c>
      <c r="BM61" s="146">
        <f t="shared" si="4"/>
        <v>0</v>
      </c>
      <c r="BN61" s="145">
        <f t="shared" si="5"/>
        <v>0</v>
      </c>
      <c r="BO61" s="145">
        <f t="shared" si="6"/>
        <v>0</v>
      </c>
    </row>
    <row r="62" spans="1:67" s="19" customFormat="1" x14ac:dyDescent="0.25">
      <c r="A62" s="57">
        <v>42503</v>
      </c>
      <c r="B62" s="41" t="str">
        <f t="shared" si="0"/>
        <v>16134</v>
      </c>
      <c r="C62" s="19" t="s">
        <v>26</v>
      </c>
      <c r="D62" s="46" t="s">
        <v>91</v>
      </c>
      <c r="E62" s="28">
        <v>8</v>
      </c>
      <c r="F62" s="28">
        <v>5</v>
      </c>
      <c r="G62" s="28" t="s">
        <v>32</v>
      </c>
      <c r="H62" s="42">
        <v>1901</v>
      </c>
      <c r="I62" s="42">
        <f t="shared" si="1"/>
        <v>1301</v>
      </c>
      <c r="J62" s="23" t="s">
        <v>54</v>
      </c>
      <c r="K62" s="20"/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/>
      <c r="S62" s="28"/>
      <c r="T62" s="28"/>
      <c r="U62" s="43"/>
      <c r="V62" s="28"/>
      <c r="W62" s="28"/>
      <c r="X62" s="28"/>
      <c r="Y62" s="43"/>
      <c r="Z62" s="28"/>
      <c r="AA62" s="28"/>
      <c r="AB62" s="28"/>
      <c r="AC62" s="120"/>
      <c r="AD62" s="24">
        <v>0</v>
      </c>
      <c r="AE62" s="42"/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/>
      <c r="AM62" s="46"/>
      <c r="AN62" s="46"/>
      <c r="AO62" s="125"/>
      <c r="AQ62" s="42"/>
      <c r="AS62" s="120"/>
      <c r="AT62" s="47"/>
      <c r="AU62" s="28"/>
      <c r="AV62" s="47"/>
      <c r="AW62" s="127"/>
      <c r="AX62" s="48"/>
      <c r="AY62" s="42">
        <v>83.8</v>
      </c>
      <c r="AZ62" s="28">
        <v>79.3</v>
      </c>
      <c r="BA62" s="28">
        <v>1017.3</v>
      </c>
      <c r="BB62" s="28">
        <v>1017.4</v>
      </c>
      <c r="BC62" s="28" t="s">
        <v>49</v>
      </c>
      <c r="BD62" s="28">
        <v>1</v>
      </c>
      <c r="BE62" s="28">
        <v>5.0999999999999996</v>
      </c>
      <c r="BF62" s="28">
        <v>0</v>
      </c>
      <c r="BG62" s="28" t="s">
        <v>16</v>
      </c>
      <c r="BH62" s="28">
        <v>7</v>
      </c>
      <c r="BI62" s="28"/>
      <c r="BJ62" s="36"/>
      <c r="BK62" s="29">
        <f t="shared" si="2"/>
        <v>32</v>
      </c>
      <c r="BL62" s="145">
        <f t="shared" si="3"/>
        <v>0</v>
      </c>
      <c r="BM62" s="146">
        <f t="shared" si="4"/>
        <v>0</v>
      </c>
      <c r="BN62" s="145">
        <f t="shared" si="5"/>
        <v>0</v>
      </c>
      <c r="BO62" s="145">
        <f t="shared" si="6"/>
        <v>0</v>
      </c>
    </row>
    <row r="63" spans="1:67" s="19" customFormat="1" x14ac:dyDescent="0.25">
      <c r="A63" s="57">
        <v>42503</v>
      </c>
      <c r="B63" s="41" t="str">
        <f t="shared" si="0"/>
        <v>16134</v>
      </c>
      <c r="C63" s="19" t="s">
        <v>26</v>
      </c>
      <c r="D63" s="46" t="s">
        <v>91</v>
      </c>
      <c r="E63" s="28">
        <v>8</v>
      </c>
      <c r="F63" s="28">
        <v>6</v>
      </c>
      <c r="G63" s="28" t="s">
        <v>32</v>
      </c>
      <c r="H63" s="42">
        <v>1911</v>
      </c>
      <c r="I63" s="42">
        <f t="shared" si="1"/>
        <v>1311</v>
      </c>
      <c r="J63" s="23" t="s">
        <v>54</v>
      </c>
      <c r="K63" s="20"/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/>
      <c r="S63" s="28"/>
      <c r="T63" s="28"/>
      <c r="U63" s="43"/>
      <c r="V63" s="28"/>
      <c r="W63" s="28"/>
      <c r="X63" s="28"/>
      <c r="Y63" s="43"/>
      <c r="Z63" s="28"/>
      <c r="AA63" s="28"/>
      <c r="AB63" s="28"/>
      <c r="AC63" s="120"/>
      <c r="AD63" s="24">
        <v>0</v>
      </c>
      <c r="AE63" s="42"/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/>
      <c r="AM63" s="46"/>
      <c r="AN63" s="46"/>
      <c r="AO63" s="125"/>
      <c r="AQ63" s="42"/>
      <c r="AS63" s="120"/>
      <c r="AT63" s="47"/>
      <c r="AU63" s="28"/>
      <c r="AV63" s="47"/>
      <c r="AW63" s="127"/>
      <c r="AX63" s="48"/>
      <c r="AY63" s="42">
        <v>83.8</v>
      </c>
      <c r="AZ63" s="28">
        <v>79.3</v>
      </c>
      <c r="BA63" s="28">
        <v>1017.3</v>
      </c>
      <c r="BB63" s="28">
        <v>1017.4</v>
      </c>
      <c r="BC63" s="28" t="s">
        <v>49</v>
      </c>
      <c r="BD63" s="28">
        <v>1</v>
      </c>
      <c r="BE63" s="28">
        <v>7.6</v>
      </c>
      <c r="BF63" s="28">
        <v>0</v>
      </c>
      <c r="BG63" s="28" t="s">
        <v>16</v>
      </c>
      <c r="BH63" s="28">
        <v>7</v>
      </c>
      <c r="BI63" s="28"/>
      <c r="BJ63" s="36"/>
      <c r="BK63" s="29">
        <f t="shared" si="2"/>
        <v>32</v>
      </c>
      <c r="BL63" s="145">
        <f t="shared" si="3"/>
        <v>0</v>
      </c>
      <c r="BM63" s="146">
        <f t="shared" si="4"/>
        <v>0</v>
      </c>
      <c r="BN63" s="145">
        <f t="shared" si="5"/>
        <v>0</v>
      </c>
      <c r="BO63" s="145">
        <f t="shared" si="6"/>
        <v>0</v>
      </c>
    </row>
    <row r="64" spans="1:67" s="69" customFormat="1" x14ac:dyDescent="0.25">
      <c r="A64" s="67">
        <v>42503</v>
      </c>
      <c r="B64" s="68" t="str">
        <f t="shared" si="0"/>
        <v>16134</v>
      </c>
      <c r="C64" s="69" t="s">
        <v>26</v>
      </c>
      <c r="D64" s="46" t="s">
        <v>91</v>
      </c>
      <c r="E64" s="71">
        <v>8</v>
      </c>
      <c r="F64" s="71">
        <v>7</v>
      </c>
      <c r="G64" s="71" t="s">
        <v>32</v>
      </c>
      <c r="H64" s="21">
        <v>1921</v>
      </c>
      <c r="I64" s="21">
        <f t="shared" si="1"/>
        <v>1321</v>
      </c>
      <c r="J64" s="23" t="s">
        <v>54</v>
      </c>
      <c r="K64" s="21"/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71"/>
      <c r="S64" s="71"/>
      <c r="T64" s="71"/>
      <c r="U64" s="73"/>
      <c r="V64" s="71"/>
      <c r="W64" s="71"/>
      <c r="X64" s="71"/>
      <c r="Y64" s="73"/>
      <c r="Z64" s="71"/>
      <c r="AA64" s="71"/>
      <c r="AB64" s="71"/>
      <c r="AC64" s="123"/>
      <c r="AD64" s="72">
        <v>0</v>
      </c>
      <c r="AE64" s="21"/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71"/>
      <c r="AO64" s="123"/>
      <c r="AQ64" s="21"/>
      <c r="AS64" s="123"/>
      <c r="AT64" s="77"/>
      <c r="AU64" s="71"/>
      <c r="AV64" s="77"/>
      <c r="AW64" s="128"/>
      <c r="AX64" s="78"/>
      <c r="AY64" s="42">
        <v>83.8</v>
      </c>
      <c r="AZ64" s="28">
        <v>79.3</v>
      </c>
      <c r="BA64" s="28">
        <v>1017.3</v>
      </c>
      <c r="BB64" s="28">
        <v>1017.4</v>
      </c>
      <c r="BC64" s="28" t="s">
        <v>49</v>
      </c>
      <c r="BD64" s="28">
        <v>1</v>
      </c>
      <c r="BE64" s="71">
        <v>6</v>
      </c>
      <c r="BF64" s="28">
        <v>0</v>
      </c>
      <c r="BG64" s="28" t="s">
        <v>16</v>
      </c>
      <c r="BH64" s="71">
        <v>7</v>
      </c>
      <c r="BI64" s="71"/>
      <c r="BJ64" s="79"/>
      <c r="BK64" s="80">
        <f t="shared" si="2"/>
        <v>32</v>
      </c>
      <c r="BL64" s="145">
        <f t="shared" si="3"/>
        <v>0</v>
      </c>
      <c r="BM64" s="146">
        <f t="shared" si="4"/>
        <v>0</v>
      </c>
      <c r="BN64" s="145">
        <f t="shared" si="5"/>
        <v>0</v>
      </c>
      <c r="BO64" s="145">
        <f t="shared" si="6"/>
        <v>0</v>
      </c>
    </row>
    <row r="65" spans="1:67" s="19" customFormat="1" x14ac:dyDescent="0.25">
      <c r="A65" s="40">
        <v>42502</v>
      </c>
      <c r="B65" s="41" t="str">
        <f t="shared" ref="B65:B69" si="7">RIGHT(YEAR(A65),2)&amp;TEXT(A65-DATE(YEAR(A65),1,0),"000")</f>
        <v>16133</v>
      </c>
      <c r="C65" s="19" t="s">
        <v>26</v>
      </c>
      <c r="D65" s="19" t="s">
        <v>88</v>
      </c>
      <c r="E65" s="28">
        <v>13</v>
      </c>
      <c r="F65" s="28">
        <v>1</v>
      </c>
      <c r="G65" s="28" t="s">
        <v>32</v>
      </c>
      <c r="H65" s="42">
        <v>1830</v>
      </c>
      <c r="I65" s="42">
        <f t="shared" ref="I65:I69" si="8">H65-600</f>
        <v>1230</v>
      </c>
      <c r="J65" s="23" t="s">
        <v>54</v>
      </c>
      <c r="K65" s="20"/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28"/>
      <c r="S65" s="28"/>
      <c r="T65" s="28"/>
      <c r="U65" s="43"/>
      <c r="V65" s="28"/>
      <c r="W65" s="28"/>
      <c r="X65" s="28"/>
      <c r="Y65" s="43"/>
      <c r="Z65" s="28"/>
      <c r="AA65" s="28"/>
      <c r="AB65" s="28"/>
      <c r="AC65" s="120"/>
      <c r="AD65" s="24">
        <v>0</v>
      </c>
      <c r="AE65" s="42"/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28"/>
      <c r="AM65" s="46"/>
      <c r="AN65" s="46"/>
      <c r="AO65" s="125"/>
      <c r="AQ65" s="42"/>
      <c r="AS65" s="120"/>
      <c r="AT65" s="47"/>
      <c r="AU65" s="28"/>
      <c r="AV65" s="47"/>
      <c r="AW65" s="127"/>
      <c r="AX65" s="48"/>
      <c r="AY65" s="88">
        <v>84.5</v>
      </c>
      <c r="AZ65" s="66">
        <v>82.4</v>
      </c>
      <c r="BA65" s="130">
        <v>1017.5</v>
      </c>
      <c r="BB65" s="130">
        <v>1018</v>
      </c>
      <c r="BC65" s="22">
        <v>0</v>
      </c>
      <c r="BD65" s="28">
        <v>1</v>
      </c>
      <c r="BE65" s="28">
        <v>7.7</v>
      </c>
      <c r="BF65" s="28">
        <v>0</v>
      </c>
      <c r="BG65" s="28" t="s">
        <v>16</v>
      </c>
      <c r="BH65" s="28">
        <v>6</v>
      </c>
      <c r="BI65" s="28"/>
      <c r="BJ65" s="36"/>
      <c r="BK65" s="29">
        <f t="shared" ref="BK65:BK69" si="9">CONVERT(BJ65,"C","F")</f>
        <v>32</v>
      </c>
      <c r="BL65" s="145">
        <f t="shared" si="3"/>
        <v>0</v>
      </c>
      <c r="BM65" s="146">
        <f t="shared" si="4"/>
        <v>0</v>
      </c>
      <c r="BN65" s="145">
        <f t="shared" si="5"/>
        <v>0</v>
      </c>
      <c r="BO65" s="145">
        <f t="shared" si="6"/>
        <v>0</v>
      </c>
    </row>
    <row r="66" spans="1:67" s="19" customFormat="1" x14ac:dyDescent="0.25">
      <c r="A66" s="57">
        <v>42502</v>
      </c>
      <c r="B66" s="41" t="str">
        <f t="shared" si="7"/>
        <v>16133</v>
      </c>
      <c r="C66" s="19" t="s">
        <v>26</v>
      </c>
      <c r="D66" s="19" t="s">
        <v>88</v>
      </c>
      <c r="E66" s="28">
        <v>13</v>
      </c>
      <c r="F66" s="28">
        <v>2</v>
      </c>
      <c r="G66" s="28" t="s">
        <v>32</v>
      </c>
      <c r="H66" s="42">
        <v>1846</v>
      </c>
      <c r="I66" s="42">
        <f t="shared" si="8"/>
        <v>1246</v>
      </c>
      <c r="J66" s="23" t="s">
        <v>54</v>
      </c>
      <c r="K66" s="20"/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8"/>
      <c r="S66" s="28"/>
      <c r="T66" s="28"/>
      <c r="U66" s="43"/>
      <c r="V66" s="28"/>
      <c r="W66" s="28"/>
      <c r="X66" s="28"/>
      <c r="Y66" s="43"/>
      <c r="Z66" s="28"/>
      <c r="AA66" s="28"/>
      <c r="AB66" s="28"/>
      <c r="AC66" s="120"/>
      <c r="AD66" s="24">
        <v>0</v>
      </c>
      <c r="AE66" s="42"/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8"/>
      <c r="AM66" s="46"/>
      <c r="AN66" s="46"/>
      <c r="AO66" s="125"/>
      <c r="AQ66" s="42"/>
      <c r="AS66" s="120"/>
      <c r="AT66" s="47"/>
      <c r="AU66" s="28"/>
      <c r="AV66" s="47"/>
      <c r="AW66" s="127"/>
      <c r="AX66" s="48"/>
      <c r="AY66" s="87">
        <v>84.5</v>
      </c>
      <c r="AZ66" s="20">
        <v>82.4</v>
      </c>
      <c r="BA66" s="130">
        <v>1017.5</v>
      </c>
      <c r="BB66" s="130">
        <v>1018</v>
      </c>
      <c r="BC66" s="22">
        <v>0</v>
      </c>
      <c r="BD66" s="28">
        <v>1</v>
      </c>
      <c r="BE66" s="28">
        <v>7.6</v>
      </c>
      <c r="BF66" s="28">
        <v>0</v>
      </c>
      <c r="BG66" s="28" t="s">
        <v>16</v>
      </c>
      <c r="BH66" s="28">
        <v>6</v>
      </c>
      <c r="BI66" s="28"/>
      <c r="BJ66" s="36"/>
      <c r="BK66" s="29">
        <f t="shared" si="9"/>
        <v>32</v>
      </c>
      <c r="BL66" s="145">
        <f t="shared" si="3"/>
        <v>0</v>
      </c>
      <c r="BM66" s="146">
        <f t="shared" si="4"/>
        <v>0</v>
      </c>
      <c r="BN66" s="145">
        <f t="shared" si="5"/>
        <v>0</v>
      </c>
      <c r="BO66" s="145">
        <f t="shared" si="6"/>
        <v>0</v>
      </c>
    </row>
    <row r="67" spans="1:67" s="19" customFormat="1" x14ac:dyDescent="0.25">
      <c r="A67" s="57">
        <v>42502</v>
      </c>
      <c r="B67" s="41" t="str">
        <f t="shared" si="7"/>
        <v>16133</v>
      </c>
      <c r="C67" s="19" t="s">
        <v>26</v>
      </c>
      <c r="D67" s="19" t="s">
        <v>88</v>
      </c>
      <c r="E67" s="28">
        <v>13</v>
      </c>
      <c r="F67" s="28">
        <v>3</v>
      </c>
      <c r="G67" s="28" t="s">
        <v>32</v>
      </c>
      <c r="H67" s="42">
        <v>1911</v>
      </c>
      <c r="I67" s="42">
        <f t="shared" si="8"/>
        <v>1311</v>
      </c>
      <c r="J67" s="23" t="s">
        <v>54</v>
      </c>
      <c r="K67" s="20"/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8"/>
      <c r="S67" s="28"/>
      <c r="T67" s="28"/>
      <c r="U67" s="43"/>
      <c r="V67" s="28"/>
      <c r="W67" s="28"/>
      <c r="X67" s="28"/>
      <c r="Y67" s="43"/>
      <c r="Z67" s="28"/>
      <c r="AA67" s="28"/>
      <c r="AB67" s="28"/>
      <c r="AC67" s="120"/>
      <c r="AD67" s="24">
        <v>0</v>
      </c>
      <c r="AE67" s="42"/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8"/>
      <c r="AM67" s="46"/>
      <c r="AN67" s="46"/>
      <c r="AO67" s="125"/>
      <c r="AQ67" s="42"/>
      <c r="AS67" s="120"/>
      <c r="AT67" s="47"/>
      <c r="AU67" s="28"/>
      <c r="AV67" s="47"/>
      <c r="AW67" s="127"/>
      <c r="AX67" s="48"/>
      <c r="AY67" s="87">
        <v>84.5</v>
      </c>
      <c r="AZ67" s="20">
        <v>82.4</v>
      </c>
      <c r="BA67" s="130">
        <v>1017.5</v>
      </c>
      <c r="BB67" s="130">
        <v>1018</v>
      </c>
      <c r="BC67" s="22">
        <v>0</v>
      </c>
      <c r="BD67" s="28">
        <v>0</v>
      </c>
      <c r="BE67" s="28">
        <v>6.2</v>
      </c>
      <c r="BF67" s="28">
        <v>0</v>
      </c>
      <c r="BG67" s="28" t="s">
        <v>16</v>
      </c>
      <c r="BH67" s="28">
        <v>6</v>
      </c>
      <c r="BI67" s="28"/>
      <c r="BJ67" s="36"/>
      <c r="BK67" s="29">
        <f t="shared" si="9"/>
        <v>32</v>
      </c>
      <c r="BL67" s="145">
        <f t="shared" si="3"/>
        <v>0</v>
      </c>
      <c r="BM67" s="146">
        <f t="shared" si="4"/>
        <v>0</v>
      </c>
      <c r="BN67" s="145">
        <f t="shared" si="5"/>
        <v>0</v>
      </c>
      <c r="BO67" s="145">
        <f t="shared" si="6"/>
        <v>0</v>
      </c>
    </row>
    <row r="68" spans="1:67" s="19" customFormat="1" x14ac:dyDescent="0.25">
      <c r="A68" s="57">
        <v>42502</v>
      </c>
      <c r="B68" s="41" t="str">
        <f t="shared" si="7"/>
        <v>16133</v>
      </c>
      <c r="C68" s="19" t="s">
        <v>26</v>
      </c>
      <c r="D68" s="19" t="s">
        <v>88</v>
      </c>
      <c r="E68" s="28">
        <v>13</v>
      </c>
      <c r="F68" s="28">
        <v>4</v>
      </c>
      <c r="G68" s="28" t="s">
        <v>32</v>
      </c>
      <c r="H68" s="42">
        <v>1925</v>
      </c>
      <c r="I68" s="42">
        <f t="shared" si="8"/>
        <v>1325</v>
      </c>
      <c r="J68" s="23" t="s">
        <v>54</v>
      </c>
      <c r="K68" s="20"/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8"/>
      <c r="S68" s="28"/>
      <c r="T68" s="28"/>
      <c r="U68" s="43"/>
      <c r="V68" s="28"/>
      <c r="W68" s="28"/>
      <c r="X68" s="28"/>
      <c r="Y68" s="43"/>
      <c r="Z68" s="28"/>
      <c r="AA68" s="28"/>
      <c r="AB68" s="28"/>
      <c r="AC68" s="120"/>
      <c r="AD68" s="24">
        <v>0</v>
      </c>
      <c r="AE68" s="42"/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8"/>
      <c r="AM68" s="46"/>
      <c r="AN68" s="46"/>
      <c r="AO68" s="125"/>
      <c r="AQ68" s="42"/>
      <c r="AS68" s="120"/>
      <c r="AT68" s="47"/>
      <c r="AU68" s="28"/>
      <c r="AV68" s="47"/>
      <c r="AW68" s="127"/>
      <c r="AX68" s="48"/>
      <c r="AY68" s="87">
        <v>84.5</v>
      </c>
      <c r="AZ68" s="20">
        <v>82.4</v>
      </c>
      <c r="BA68" s="130">
        <v>1017.5</v>
      </c>
      <c r="BB68" s="130">
        <v>1018</v>
      </c>
      <c r="BC68" s="22">
        <v>0</v>
      </c>
      <c r="BD68" s="28">
        <v>0</v>
      </c>
      <c r="BE68" s="28">
        <v>4.4000000000000004</v>
      </c>
      <c r="BF68" s="28">
        <v>0</v>
      </c>
      <c r="BG68" s="28" t="s">
        <v>16</v>
      </c>
      <c r="BH68" s="28">
        <v>6</v>
      </c>
      <c r="BI68" s="28"/>
      <c r="BJ68" s="36"/>
      <c r="BK68" s="29">
        <f t="shared" si="9"/>
        <v>32</v>
      </c>
      <c r="BL68" s="145">
        <f t="shared" si="3"/>
        <v>0</v>
      </c>
      <c r="BM68" s="146">
        <f t="shared" si="4"/>
        <v>0</v>
      </c>
      <c r="BN68" s="145">
        <f t="shared" si="5"/>
        <v>0</v>
      </c>
      <c r="BO68" s="145">
        <f t="shared" si="6"/>
        <v>0</v>
      </c>
    </row>
    <row r="69" spans="1:67" s="69" customFormat="1" x14ac:dyDescent="0.25">
      <c r="A69" s="67">
        <v>42502</v>
      </c>
      <c r="B69" s="68" t="str">
        <f t="shared" si="7"/>
        <v>16133</v>
      </c>
      <c r="C69" s="69" t="s">
        <v>26</v>
      </c>
      <c r="D69" s="69" t="s">
        <v>88</v>
      </c>
      <c r="E69" s="71">
        <v>13</v>
      </c>
      <c r="F69" s="71">
        <v>5</v>
      </c>
      <c r="G69" s="71" t="s">
        <v>32</v>
      </c>
      <c r="H69" s="21">
        <v>1936</v>
      </c>
      <c r="I69" s="21">
        <f t="shared" si="8"/>
        <v>1336</v>
      </c>
      <c r="J69" s="76" t="s">
        <v>54</v>
      </c>
      <c r="K69" s="21"/>
      <c r="L69" s="71">
        <v>0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  <c r="R69" s="71"/>
      <c r="S69" s="71"/>
      <c r="T69" s="71"/>
      <c r="U69" s="73"/>
      <c r="V69" s="71"/>
      <c r="W69" s="71"/>
      <c r="X69" s="71"/>
      <c r="Y69" s="73"/>
      <c r="Z69" s="71"/>
      <c r="AA69" s="71"/>
      <c r="AB69" s="71"/>
      <c r="AC69" s="123"/>
      <c r="AD69" s="72">
        <v>0</v>
      </c>
      <c r="AE69" s="21"/>
      <c r="AF69" s="71">
        <v>0</v>
      </c>
      <c r="AG69" s="71">
        <v>0</v>
      </c>
      <c r="AH69" s="71">
        <v>0</v>
      </c>
      <c r="AI69" s="71">
        <v>0</v>
      </c>
      <c r="AJ69" s="71">
        <v>0</v>
      </c>
      <c r="AK69" s="71">
        <v>0</v>
      </c>
      <c r="AL69" s="71"/>
      <c r="AO69" s="123"/>
      <c r="AQ69" s="21"/>
      <c r="AS69" s="123"/>
      <c r="AT69" s="77"/>
      <c r="AU69" s="71"/>
      <c r="AV69" s="77"/>
      <c r="AW69" s="128"/>
      <c r="AX69" s="78"/>
      <c r="AY69" s="84">
        <v>84.5</v>
      </c>
      <c r="AZ69" s="21">
        <v>82.4</v>
      </c>
      <c r="BA69" s="131">
        <v>1017.5</v>
      </c>
      <c r="BB69" s="131">
        <v>1018</v>
      </c>
      <c r="BC69" s="71">
        <v>0</v>
      </c>
      <c r="BD69" s="71">
        <v>0</v>
      </c>
      <c r="BE69" s="71">
        <v>1.6</v>
      </c>
      <c r="BF69" s="71">
        <v>0</v>
      </c>
      <c r="BG69" s="71" t="s">
        <v>16</v>
      </c>
      <c r="BH69" s="71">
        <v>6</v>
      </c>
      <c r="BI69" s="71"/>
      <c r="BJ69" s="79"/>
      <c r="BK69" s="80">
        <f t="shared" si="9"/>
        <v>32</v>
      </c>
      <c r="BL69" s="145">
        <f t="shared" si="3"/>
        <v>0</v>
      </c>
      <c r="BM69" s="146">
        <f t="shared" si="4"/>
        <v>0</v>
      </c>
      <c r="BN69" s="145">
        <f t="shared" si="5"/>
        <v>0</v>
      </c>
      <c r="BO69" s="145">
        <f t="shared" si="6"/>
        <v>0</v>
      </c>
    </row>
    <row r="70" spans="1:67" s="19" customFormat="1" x14ac:dyDescent="0.25">
      <c r="A70" s="57">
        <v>42502</v>
      </c>
      <c r="B70" s="41" t="str">
        <f t="shared" si="0"/>
        <v>16133</v>
      </c>
      <c r="C70" s="19" t="s">
        <v>26</v>
      </c>
      <c r="D70" s="46" t="s">
        <v>89</v>
      </c>
      <c r="E70" s="28">
        <v>13</v>
      </c>
      <c r="F70" s="28">
        <v>1</v>
      </c>
      <c r="G70" s="28" t="s">
        <v>32</v>
      </c>
      <c r="H70" s="42">
        <v>1830</v>
      </c>
      <c r="I70" s="42">
        <f t="shared" si="1"/>
        <v>1230</v>
      </c>
      <c r="J70" s="23" t="s">
        <v>54</v>
      </c>
      <c r="K70" s="20"/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8"/>
      <c r="S70" s="28"/>
      <c r="T70" s="28"/>
      <c r="U70" s="43"/>
      <c r="V70" s="28"/>
      <c r="W70" s="28"/>
      <c r="X70" s="28"/>
      <c r="Y70" s="43"/>
      <c r="Z70" s="28"/>
      <c r="AA70" s="28"/>
      <c r="AB70" s="28"/>
      <c r="AC70" s="120"/>
      <c r="AD70" s="24">
        <v>0</v>
      </c>
      <c r="AE70" s="42"/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8"/>
      <c r="AM70" s="46"/>
      <c r="AN70" s="46"/>
      <c r="AO70" s="125"/>
      <c r="AQ70" s="42"/>
      <c r="AS70" s="120"/>
      <c r="AT70" s="47"/>
      <c r="AU70" s="28"/>
      <c r="AV70" s="47"/>
      <c r="AW70" s="127"/>
      <c r="AX70" s="48"/>
      <c r="AY70" s="42">
        <v>81.099999999999994</v>
      </c>
      <c r="AZ70" s="42">
        <v>81.5</v>
      </c>
      <c r="BA70" s="132">
        <v>1017.1</v>
      </c>
      <c r="BB70" s="132">
        <v>1017.5</v>
      </c>
      <c r="BC70" s="28">
        <v>0</v>
      </c>
      <c r="BD70" s="28">
        <v>1</v>
      </c>
      <c r="BE70" s="28">
        <v>5.7</v>
      </c>
      <c r="BF70" s="28">
        <v>0</v>
      </c>
      <c r="BG70" s="28" t="s">
        <v>16</v>
      </c>
      <c r="BH70" s="28">
        <v>6</v>
      </c>
      <c r="BI70" s="28"/>
      <c r="BJ70" s="36"/>
      <c r="BK70" s="29">
        <f t="shared" si="2"/>
        <v>32</v>
      </c>
      <c r="BL70" s="145">
        <f t="shared" ref="BL70:BL89" si="10">IF(G70="B-C",IF(AND(SUM(L70:O70)=0,P70=1,Q70=0),1,IF(L70="-","-",0)),IF(AND(SUM(L70:O70)=0,P70=0,Q70=1),1,IF(L70="-","-",0)))</f>
        <v>0</v>
      </c>
      <c r="BM70" s="146">
        <f t="shared" ref="BM70:BM89" si="11">IF(AND(SUM(L70:O70)=0,P70=1,Q70=1),1,IF(L70="-","-",0))</f>
        <v>0</v>
      </c>
      <c r="BN70" s="145">
        <f t="shared" ref="BN70:BN89" si="12">IF(G70="B-C",IF(AND(SUM(L70:O70)=0,P70=0,Q70=1),1,IF(L70="-","-",0)),IF(AND(SUM(L70:O70)=0,P70=1,Q70=0),1,IF(L70="-","-",0)))</f>
        <v>0</v>
      </c>
      <c r="BO70" s="145">
        <f t="shared" ref="BO70:BO89" si="13">IF(AND(SUM(L70:O70)&gt;0,P70=0,Q70=0),1,IF(L70="-","-",0))</f>
        <v>0</v>
      </c>
    </row>
    <row r="71" spans="1:67" s="19" customFormat="1" x14ac:dyDescent="0.25">
      <c r="A71" s="57">
        <v>42502</v>
      </c>
      <c r="B71" s="41" t="str">
        <f t="shared" si="0"/>
        <v>16133</v>
      </c>
      <c r="C71" s="19" t="s">
        <v>26</v>
      </c>
      <c r="D71" s="46" t="s">
        <v>89</v>
      </c>
      <c r="E71" s="28">
        <v>13</v>
      </c>
      <c r="F71" s="28">
        <v>2</v>
      </c>
      <c r="G71" s="28" t="s">
        <v>32</v>
      </c>
      <c r="H71" s="42">
        <v>1846</v>
      </c>
      <c r="I71" s="42">
        <f t="shared" si="1"/>
        <v>1246</v>
      </c>
      <c r="J71" s="23" t="s">
        <v>54</v>
      </c>
      <c r="K71" s="20"/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8"/>
      <c r="S71" s="28"/>
      <c r="T71" s="28"/>
      <c r="U71" s="43"/>
      <c r="V71" s="28"/>
      <c r="W71" s="28"/>
      <c r="X71" s="28"/>
      <c r="Y71" s="43"/>
      <c r="Z71" s="28"/>
      <c r="AA71" s="28"/>
      <c r="AB71" s="28"/>
      <c r="AC71" s="120"/>
      <c r="AD71" s="24">
        <v>0</v>
      </c>
      <c r="AE71" s="42"/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8"/>
      <c r="AM71" s="46"/>
      <c r="AN71" s="46"/>
      <c r="AO71" s="125"/>
      <c r="AQ71" s="42"/>
      <c r="AS71" s="120"/>
      <c r="AT71" s="47"/>
      <c r="AU71" s="28"/>
      <c r="AV71" s="47"/>
      <c r="AW71" s="127"/>
      <c r="AX71" s="48"/>
      <c r="AY71" s="42">
        <v>81.099999999999994</v>
      </c>
      <c r="AZ71" s="42">
        <v>81.5</v>
      </c>
      <c r="BA71" s="132">
        <v>1017.1</v>
      </c>
      <c r="BB71" s="132">
        <v>1017.5</v>
      </c>
      <c r="BC71" s="28">
        <v>0</v>
      </c>
      <c r="BD71" s="28">
        <v>1</v>
      </c>
      <c r="BE71" s="28">
        <v>8.8000000000000007</v>
      </c>
      <c r="BF71" s="28">
        <v>0</v>
      </c>
      <c r="BG71" s="28" t="s">
        <v>16</v>
      </c>
      <c r="BH71" s="28">
        <v>6</v>
      </c>
      <c r="BI71" s="28"/>
      <c r="BJ71" s="36"/>
      <c r="BK71" s="29">
        <f t="shared" si="2"/>
        <v>32</v>
      </c>
      <c r="BL71" s="145">
        <f t="shared" si="10"/>
        <v>0</v>
      </c>
      <c r="BM71" s="146">
        <f t="shared" si="11"/>
        <v>0</v>
      </c>
      <c r="BN71" s="145">
        <f t="shared" si="12"/>
        <v>0</v>
      </c>
      <c r="BO71" s="145">
        <f t="shared" si="13"/>
        <v>0</v>
      </c>
    </row>
    <row r="72" spans="1:67" s="19" customFormat="1" x14ac:dyDescent="0.25">
      <c r="A72" s="57">
        <v>42502</v>
      </c>
      <c r="B72" s="41" t="str">
        <f t="shared" si="0"/>
        <v>16133</v>
      </c>
      <c r="C72" s="19" t="s">
        <v>26</v>
      </c>
      <c r="D72" s="46" t="s">
        <v>89</v>
      </c>
      <c r="E72" s="28">
        <v>13</v>
      </c>
      <c r="F72" s="28">
        <v>3</v>
      </c>
      <c r="G72" s="28" t="s">
        <v>32</v>
      </c>
      <c r="H72" s="42">
        <v>1911</v>
      </c>
      <c r="I72" s="42">
        <f t="shared" si="1"/>
        <v>1311</v>
      </c>
      <c r="J72" s="23" t="s">
        <v>54</v>
      </c>
      <c r="K72" s="20"/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8"/>
      <c r="S72" s="28"/>
      <c r="T72" s="28"/>
      <c r="U72" s="43"/>
      <c r="V72" s="28"/>
      <c r="W72" s="28"/>
      <c r="X72" s="28"/>
      <c r="Y72" s="43"/>
      <c r="Z72" s="28"/>
      <c r="AA72" s="28"/>
      <c r="AB72" s="28"/>
      <c r="AC72" s="120"/>
      <c r="AD72" s="24">
        <v>0</v>
      </c>
      <c r="AE72" s="42"/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8"/>
      <c r="AM72" s="46"/>
      <c r="AN72" s="46"/>
      <c r="AO72" s="125"/>
      <c r="AQ72" s="42"/>
      <c r="AS72" s="120"/>
      <c r="AT72" s="47"/>
      <c r="AU72" s="28"/>
      <c r="AV72" s="47"/>
      <c r="AW72" s="127"/>
      <c r="AX72" s="48"/>
      <c r="AY72" s="42">
        <v>81.099999999999994</v>
      </c>
      <c r="AZ72" s="42">
        <v>81.5</v>
      </c>
      <c r="BA72" s="132">
        <v>1017.1</v>
      </c>
      <c r="BB72" s="132">
        <v>1017.5</v>
      </c>
      <c r="BC72" s="28">
        <v>0</v>
      </c>
      <c r="BD72" s="28">
        <v>0</v>
      </c>
      <c r="BE72" s="28">
        <v>4.8</v>
      </c>
      <c r="BF72" s="28">
        <v>0</v>
      </c>
      <c r="BG72" s="28" t="s">
        <v>16</v>
      </c>
      <c r="BH72" s="28">
        <v>6</v>
      </c>
      <c r="BI72" s="28"/>
      <c r="BJ72" s="36"/>
      <c r="BK72" s="29">
        <f t="shared" si="2"/>
        <v>32</v>
      </c>
      <c r="BL72" s="145">
        <f t="shared" si="10"/>
        <v>0</v>
      </c>
      <c r="BM72" s="146">
        <f t="shared" si="11"/>
        <v>0</v>
      </c>
      <c r="BN72" s="145">
        <f t="shared" si="12"/>
        <v>0</v>
      </c>
      <c r="BO72" s="145">
        <f t="shared" si="13"/>
        <v>0</v>
      </c>
    </row>
    <row r="73" spans="1:67" s="19" customFormat="1" x14ac:dyDescent="0.25">
      <c r="A73" s="57">
        <v>42502</v>
      </c>
      <c r="B73" s="41" t="str">
        <f t="shared" si="0"/>
        <v>16133</v>
      </c>
      <c r="C73" s="19" t="s">
        <v>26</v>
      </c>
      <c r="D73" s="46" t="s">
        <v>89</v>
      </c>
      <c r="E73" s="28">
        <v>13</v>
      </c>
      <c r="F73" s="28">
        <v>4</v>
      </c>
      <c r="G73" s="28" t="s">
        <v>32</v>
      </c>
      <c r="H73" s="42">
        <v>1925</v>
      </c>
      <c r="I73" s="42">
        <f t="shared" si="1"/>
        <v>1325</v>
      </c>
      <c r="J73" s="23" t="s">
        <v>54</v>
      </c>
      <c r="K73" s="20"/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8"/>
      <c r="S73" s="28"/>
      <c r="T73" s="28"/>
      <c r="U73" s="43"/>
      <c r="V73" s="28"/>
      <c r="W73" s="28"/>
      <c r="X73" s="28"/>
      <c r="Y73" s="43"/>
      <c r="Z73" s="28"/>
      <c r="AA73" s="28"/>
      <c r="AB73" s="28"/>
      <c r="AC73" s="120"/>
      <c r="AD73" s="24">
        <v>0</v>
      </c>
      <c r="AE73" s="42"/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8"/>
      <c r="AM73" s="46"/>
      <c r="AN73" s="46"/>
      <c r="AO73" s="125"/>
      <c r="AQ73" s="42"/>
      <c r="AS73" s="120"/>
      <c r="AT73" s="47"/>
      <c r="AU73" s="28"/>
      <c r="AV73" s="47"/>
      <c r="AW73" s="127"/>
      <c r="AX73" s="48"/>
      <c r="AY73" s="42">
        <v>81.099999999999994</v>
      </c>
      <c r="AZ73" s="42">
        <v>81.5</v>
      </c>
      <c r="BA73" s="132">
        <v>1017.1</v>
      </c>
      <c r="BB73" s="132">
        <v>1017.5</v>
      </c>
      <c r="BC73" s="28">
        <v>0</v>
      </c>
      <c r="BD73" s="28">
        <v>0</v>
      </c>
      <c r="BE73" s="28">
        <v>3.4</v>
      </c>
      <c r="BF73" s="28">
        <v>0</v>
      </c>
      <c r="BG73" s="28" t="s">
        <v>16</v>
      </c>
      <c r="BH73" s="28">
        <v>6</v>
      </c>
      <c r="BI73" s="28"/>
      <c r="BJ73" s="36"/>
      <c r="BK73" s="29">
        <f t="shared" si="2"/>
        <v>32</v>
      </c>
      <c r="BL73" s="145">
        <f t="shared" si="10"/>
        <v>0</v>
      </c>
      <c r="BM73" s="146">
        <f t="shared" si="11"/>
        <v>0</v>
      </c>
      <c r="BN73" s="145">
        <f t="shared" si="12"/>
        <v>0</v>
      </c>
      <c r="BO73" s="145">
        <f t="shared" si="13"/>
        <v>0</v>
      </c>
    </row>
    <row r="74" spans="1:67" s="69" customFormat="1" x14ac:dyDescent="0.25">
      <c r="A74" s="67">
        <v>42502</v>
      </c>
      <c r="B74" s="68" t="str">
        <f t="shared" ref="B74:B89" si="14">RIGHT(YEAR(A74),2)&amp;TEXT(A74-DATE(YEAR(A74),1,0),"000")</f>
        <v>16133</v>
      </c>
      <c r="C74" s="69" t="s">
        <v>26</v>
      </c>
      <c r="D74" s="69" t="s">
        <v>89</v>
      </c>
      <c r="E74" s="71">
        <v>13</v>
      </c>
      <c r="F74" s="71">
        <v>5</v>
      </c>
      <c r="G74" s="71" t="s">
        <v>32</v>
      </c>
      <c r="H74" s="21">
        <v>1936</v>
      </c>
      <c r="I74" s="21">
        <f t="shared" ref="I74:I89" si="15">H74-600</f>
        <v>1336</v>
      </c>
      <c r="J74" s="76" t="s">
        <v>54</v>
      </c>
      <c r="K74" s="21"/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  <c r="R74" s="71"/>
      <c r="S74" s="71"/>
      <c r="T74" s="71"/>
      <c r="U74" s="73"/>
      <c r="V74" s="71"/>
      <c r="W74" s="71"/>
      <c r="X74" s="71"/>
      <c r="Y74" s="73"/>
      <c r="Z74" s="71"/>
      <c r="AA74" s="71"/>
      <c r="AB74" s="71"/>
      <c r="AC74" s="123"/>
      <c r="AD74" s="72">
        <v>0</v>
      </c>
      <c r="AE74" s="21"/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  <c r="AL74" s="71"/>
      <c r="AO74" s="123"/>
      <c r="AQ74" s="21"/>
      <c r="AS74" s="123"/>
      <c r="AT74" s="77"/>
      <c r="AU74" s="71"/>
      <c r="AV74" s="77"/>
      <c r="AW74" s="128"/>
      <c r="AX74" s="78"/>
      <c r="AY74" s="42">
        <v>81.099999999999994</v>
      </c>
      <c r="AZ74" s="42">
        <v>81.5</v>
      </c>
      <c r="BA74" s="132">
        <v>1017.1</v>
      </c>
      <c r="BB74" s="132">
        <v>1017.5</v>
      </c>
      <c r="BC74" s="28">
        <v>0</v>
      </c>
      <c r="BD74" s="71">
        <v>0</v>
      </c>
      <c r="BE74" s="71">
        <v>2.2000000000000002</v>
      </c>
      <c r="BF74" s="71">
        <v>0</v>
      </c>
      <c r="BG74" s="71" t="s">
        <v>16</v>
      </c>
      <c r="BH74" s="71">
        <v>6</v>
      </c>
      <c r="BI74" s="71"/>
      <c r="BJ74" s="79"/>
      <c r="BK74" s="80">
        <f t="shared" ref="BK74:BK89" si="16">CONVERT(BJ74,"C","F")</f>
        <v>32</v>
      </c>
      <c r="BL74" s="145">
        <f t="shared" si="10"/>
        <v>0</v>
      </c>
      <c r="BM74" s="146">
        <f t="shared" si="11"/>
        <v>0</v>
      </c>
      <c r="BN74" s="145">
        <f t="shared" si="12"/>
        <v>0</v>
      </c>
      <c r="BO74" s="145">
        <f t="shared" si="13"/>
        <v>0</v>
      </c>
    </row>
    <row r="75" spans="1:67" s="19" customFormat="1" x14ac:dyDescent="0.25">
      <c r="A75" s="63">
        <v>42502</v>
      </c>
      <c r="B75" s="41" t="str">
        <f t="shared" si="14"/>
        <v>16133</v>
      </c>
      <c r="C75" s="19" t="s">
        <v>26</v>
      </c>
      <c r="D75" s="19" t="s">
        <v>75</v>
      </c>
      <c r="E75" s="28">
        <v>18</v>
      </c>
      <c r="F75" s="28">
        <v>1</v>
      </c>
      <c r="G75" s="28" t="s">
        <v>32</v>
      </c>
      <c r="H75" s="42">
        <v>1921</v>
      </c>
      <c r="I75" s="42">
        <f t="shared" si="15"/>
        <v>1321</v>
      </c>
      <c r="J75" s="23" t="s">
        <v>16</v>
      </c>
      <c r="K75" s="20"/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28"/>
      <c r="S75" s="28"/>
      <c r="T75" s="28"/>
      <c r="U75" s="43"/>
      <c r="V75" s="28"/>
      <c r="W75" s="28"/>
      <c r="X75" s="28"/>
      <c r="Y75" s="43"/>
      <c r="Z75" s="28"/>
      <c r="AA75" s="28"/>
      <c r="AB75" s="28"/>
      <c r="AC75" s="120"/>
      <c r="AD75" s="24">
        <v>0</v>
      </c>
      <c r="AE75" s="42"/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28"/>
      <c r="AM75" s="46"/>
      <c r="AN75" s="46"/>
      <c r="AO75" s="125"/>
      <c r="AQ75" s="42"/>
      <c r="AS75" s="120"/>
      <c r="AT75" s="47"/>
      <c r="AU75" s="28"/>
      <c r="AV75" s="47"/>
      <c r="AW75" s="127"/>
      <c r="AX75" s="48"/>
      <c r="AY75" s="88">
        <v>82.1</v>
      </c>
      <c r="AZ75" s="65">
        <v>81.3</v>
      </c>
      <c r="BA75" s="129">
        <v>1014.8</v>
      </c>
      <c r="BB75" s="129">
        <v>1015</v>
      </c>
      <c r="BC75" s="65">
        <v>0</v>
      </c>
      <c r="BD75" s="65">
        <v>1</v>
      </c>
      <c r="BE75" s="28">
        <v>3.2</v>
      </c>
      <c r="BF75" s="28">
        <v>0</v>
      </c>
      <c r="BG75" s="28" t="s">
        <v>16</v>
      </c>
      <c r="BH75" s="28">
        <v>6</v>
      </c>
      <c r="BI75" s="28"/>
      <c r="BJ75" s="36"/>
      <c r="BK75" s="29">
        <f t="shared" si="16"/>
        <v>32</v>
      </c>
      <c r="BL75" s="145">
        <f t="shared" si="10"/>
        <v>0</v>
      </c>
      <c r="BM75" s="146">
        <f t="shared" si="11"/>
        <v>0</v>
      </c>
      <c r="BN75" s="145">
        <f t="shared" si="12"/>
        <v>0</v>
      </c>
      <c r="BO75" s="145">
        <f t="shared" si="13"/>
        <v>0</v>
      </c>
    </row>
    <row r="76" spans="1:67" s="19" customFormat="1" x14ac:dyDescent="0.25">
      <c r="A76" s="57">
        <v>42502</v>
      </c>
      <c r="B76" s="41" t="str">
        <f t="shared" si="14"/>
        <v>16133</v>
      </c>
      <c r="C76" s="19" t="s">
        <v>26</v>
      </c>
      <c r="D76" s="19" t="s">
        <v>75</v>
      </c>
      <c r="E76" s="28">
        <v>18</v>
      </c>
      <c r="F76" s="28">
        <v>2</v>
      </c>
      <c r="G76" s="28" t="s">
        <v>32</v>
      </c>
      <c r="H76" s="42">
        <v>1914</v>
      </c>
      <c r="I76" s="42">
        <f t="shared" si="15"/>
        <v>1314</v>
      </c>
      <c r="J76" s="23" t="s">
        <v>16</v>
      </c>
      <c r="K76" s="20"/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8"/>
      <c r="S76" s="28"/>
      <c r="T76" s="28"/>
      <c r="U76" s="43"/>
      <c r="V76" s="28"/>
      <c r="W76" s="28"/>
      <c r="X76" s="28"/>
      <c r="Y76" s="43"/>
      <c r="Z76" s="28"/>
      <c r="AA76" s="28"/>
      <c r="AB76" s="28"/>
      <c r="AC76" s="120"/>
      <c r="AD76" s="24">
        <v>0</v>
      </c>
      <c r="AE76" s="42"/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8"/>
      <c r="AM76" s="46"/>
      <c r="AN76" s="46"/>
      <c r="AO76" s="125"/>
      <c r="AQ76" s="42"/>
      <c r="AS76" s="120"/>
      <c r="AT76" s="47"/>
      <c r="AU76" s="28"/>
      <c r="AV76" s="47"/>
      <c r="AW76" s="127"/>
      <c r="AX76" s="48"/>
      <c r="AY76" s="87">
        <v>82.1</v>
      </c>
      <c r="AZ76" s="22">
        <v>81.3</v>
      </c>
      <c r="BA76" s="130">
        <v>1014.8</v>
      </c>
      <c r="BB76" s="130">
        <v>1015</v>
      </c>
      <c r="BC76" s="22">
        <v>0</v>
      </c>
      <c r="BD76" s="22">
        <v>1</v>
      </c>
      <c r="BE76" s="28">
        <v>7.2</v>
      </c>
      <c r="BF76" s="28">
        <v>0</v>
      </c>
      <c r="BG76" s="28" t="s">
        <v>16</v>
      </c>
      <c r="BH76" s="28">
        <v>6</v>
      </c>
      <c r="BI76" s="28"/>
      <c r="BJ76" s="36"/>
      <c r="BK76" s="29">
        <f t="shared" si="16"/>
        <v>32</v>
      </c>
      <c r="BL76" s="145">
        <f t="shared" si="10"/>
        <v>0</v>
      </c>
      <c r="BM76" s="146">
        <f t="shared" si="11"/>
        <v>0</v>
      </c>
      <c r="BN76" s="145">
        <f t="shared" si="12"/>
        <v>0</v>
      </c>
      <c r="BO76" s="145">
        <f t="shared" si="13"/>
        <v>0</v>
      </c>
    </row>
    <row r="77" spans="1:67" s="19" customFormat="1" x14ac:dyDescent="0.25">
      <c r="A77" s="57">
        <v>42502</v>
      </c>
      <c r="B77" s="41" t="str">
        <f t="shared" si="14"/>
        <v>16133</v>
      </c>
      <c r="C77" s="19" t="s">
        <v>26</v>
      </c>
      <c r="D77" s="19" t="s">
        <v>75</v>
      </c>
      <c r="E77" s="28">
        <v>18</v>
      </c>
      <c r="F77" s="28">
        <v>3</v>
      </c>
      <c r="G77" s="28" t="s">
        <v>32</v>
      </c>
      <c r="H77" s="42">
        <v>1907</v>
      </c>
      <c r="I77" s="42">
        <f t="shared" si="15"/>
        <v>1307</v>
      </c>
      <c r="J77" s="23" t="s">
        <v>16</v>
      </c>
      <c r="K77" s="20"/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8"/>
      <c r="S77" s="28"/>
      <c r="T77" s="28"/>
      <c r="U77" s="43"/>
      <c r="V77" s="28"/>
      <c r="W77" s="28"/>
      <c r="X77" s="28"/>
      <c r="Y77" s="43"/>
      <c r="Z77" s="28"/>
      <c r="AA77" s="28"/>
      <c r="AB77" s="28"/>
      <c r="AC77" s="120"/>
      <c r="AD77" s="24">
        <v>0</v>
      </c>
      <c r="AE77" s="42"/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8"/>
      <c r="AM77" s="46"/>
      <c r="AN77" s="46"/>
      <c r="AO77" s="125"/>
      <c r="AQ77" s="42"/>
      <c r="AS77" s="120"/>
      <c r="AT77" s="47"/>
      <c r="AU77" s="28"/>
      <c r="AV77" s="47"/>
      <c r="AW77" s="127"/>
      <c r="AX77" s="48"/>
      <c r="AY77" s="87">
        <v>82.1</v>
      </c>
      <c r="AZ77" s="22">
        <v>81.3</v>
      </c>
      <c r="BA77" s="130">
        <v>1014.8</v>
      </c>
      <c r="BB77" s="130">
        <v>1015</v>
      </c>
      <c r="BC77" s="22">
        <v>0</v>
      </c>
      <c r="BD77" s="22">
        <v>1</v>
      </c>
      <c r="BE77" s="28">
        <v>6.8</v>
      </c>
      <c r="BF77" s="28">
        <v>0</v>
      </c>
      <c r="BG77" s="28" t="s">
        <v>16</v>
      </c>
      <c r="BH77" s="28">
        <v>6</v>
      </c>
      <c r="BI77" s="28"/>
      <c r="BJ77" s="36"/>
      <c r="BK77" s="29">
        <f t="shared" si="16"/>
        <v>32</v>
      </c>
      <c r="BL77" s="145">
        <f t="shared" si="10"/>
        <v>0</v>
      </c>
      <c r="BM77" s="146">
        <f t="shared" si="11"/>
        <v>0</v>
      </c>
      <c r="BN77" s="145">
        <f t="shared" si="12"/>
        <v>0</v>
      </c>
      <c r="BO77" s="145">
        <f t="shared" si="13"/>
        <v>0</v>
      </c>
    </row>
    <row r="78" spans="1:67" s="19" customFormat="1" x14ac:dyDescent="0.25">
      <c r="A78" s="57">
        <v>42502</v>
      </c>
      <c r="B78" s="41" t="str">
        <f t="shared" si="14"/>
        <v>16133</v>
      </c>
      <c r="C78" s="19" t="s">
        <v>26</v>
      </c>
      <c r="D78" s="19" t="s">
        <v>75</v>
      </c>
      <c r="E78" s="28">
        <v>18</v>
      </c>
      <c r="F78" s="28">
        <v>4</v>
      </c>
      <c r="G78" s="28" t="s">
        <v>32</v>
      </c>
      <c r="H78" s="42">
        <v>1853</v>
      </c>
      <c r="I78" s="42">
        <f t="shared" si="15"/>
        <v>1253</v>
      </c>
      <c r="J78" s="23" t="s">
        <v>16</v>
      </c>
      <c r="K78" s="20"/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8"/>
      <c r="S78" s="28"/>
      <c r="T78" s="28"/>
      <c r="U78" s="43"/>
      <c r="V78" s="28"/>
      <c r="W78" s="28"/>
      <c r="X78" s="28"/>
      <c r="Y78" s="43"/>
      <c r="Z78" s="28"/>
      <c r="AA78" s="28"/>
      <c r="AB78" s="28"/>
      <c r="AC78" s="120"/>
      <c r="AD78" s="24">
        <v>0</v>
      </c>
      <c r="AE78" s="42"/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8"/>
      <c r="AM78" s="46"/>
      <c r="AN78" s="46"/>
      <c r="AO78" s="125"/>
      <c r="AQ78" s="42"/>
      <c r="AS78" s="120"/>
      <c r="AT78" s="47"/>
      <c r="AU78" s="28"/>
      <c r="AV78" s="47"/>
      <c r="AW78" s="127"/>
      <c r="AX78" s="48"/>
      <c r="AY78" s="87">
        <v>82.1</v>
      </c>
      <c r="AZ78" s="22">
        <v>81.3</v>
      </c>
      <c r="BA78" s="130">
        <v>1014.8</v>
      </c>
      <c r="BB78" s="130">
        <v>1015</v>
      </c>
      <c r="BC78" s="22">
        <v>0</v>
      </c>
      <c r="BD78" s="22">
        <v>1</v>
      </c>
      <c r="BE78" s="28">
        <v>7.2</v>
      </c>
      <c r="BF78" s="28">
        <v>0</v>
      </c>
      <c r="BG78" s="28" t="s">
        <v>16</v>
      </c>
      <c r="BH78" s="28">
        <v>6</v>
      </c>
      <c r="BI78" s="28"/>
      <c r="BJ78" s="36"/>
      <c r="BK78" s="29">
        <f t="shared" si="16"/>
        <v>32</v>
      </c>
      <c r="BL78" s="145">
        <f t="shared" si="10"/>
        <v>0</v>
      </c>
      <c r="BM78" s="146">
        <f t="shared" si="11"/>
        <v>0</v>
      </c>
      <c r="BN78" s="145">
        <f t="shared" si="12"/>
        <v>0</v>
      </c>
      <c r="BO78" s="145">
        <f t="shared" si="13"/>
        <v>0</v>
      </c>
    </row>
    <row r="79" spans="1:67" s="69" customFormat="1" x14ac:dyDescent="0.25">
      <c r="A79" s="67">
        <v>42502</v>
      </c>
      <c r="B79" s="68" t="str">
        <f t="shared" si="14"/>
        <v>16133</v>
      </c>
      <c r="C79" s="69" t="s">
        <v>26</v>
      </c>
      <c r="D79" s="69" t="s">
        <v>75</v>
      </c>
      <c r="E79" s="71">
        <v>18</v>
      </c>
      <c r="F79" s="71">
        <v>5</v>
      </c>
      <c r="G79" s="71" t="s">
        <v>32</v>
      </c>
      <c r="H79" s="21">
        <v>1845</v>
      </c>
      <c r="I79" s="21">
        <f t="shared" si="15"/>
        <v>1245</v>
      </c>
      <c r="J79" s="76" t="s">
        <v>16</v>
      </c>
      <c r="K79" s="21"/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/>
      <c r="S79" s="71"/>
      <c r="T79" s="71"/>
      <c r="U79" s="73"/>
      <c r="V79" s="71"/>
      <c r="W79" s="71"/>
      <c r="X79" s="71"/>
      <c r="Y79" s="73"/>
      <c r="Z79" s="71"/>
      <c r="AA79" s="71"/>
      <c r="AB79" s="71"/>
      <c r="AC79" s="123"/>
      <c r="AD79" s="72">
        <v>0</v>
      </c>
      <c r="AE79" s="21"/>
      <c r="AF79" s="71">
        <v>0</v>
      </c>
      <c r="AG79" s="71">
        <v>0</v>
      </c>
      <c r="AH79" s="71">
        <v>0</v>
      </c>
      <c r="AI79" s="71">
        <v>0</v>
      </c>
      <c r="AJ79" s="71">
        <v>0</v>
      </c>
      <c r="AK79" s="71">
        <v>0</v>
      </c>
      <c r="AL79" s="71"/>
      <c r="AO79" s="123"/>
      <c r="AQ79" s="21"/>
      <c r="AS79" s="123"/>
      <c r="AT79" s="77"/>
      <c r="AU79" s="71"/>
      <c r="AV79" s="77"/>
      <c r="AW79" s="128"/>
      <c r="AX79" s="78"/>
      <c r="AY79" s="84">
        <v>82.1</v>
      </c>
      <c r="AZ79" s="71">
        <v>81.3</v>
      </c>
      <c r="BA79" s="131">
        <v>1014.8</v>
      </c>
      <c r="BB79" s="131">
        <v>1015</v>
      </c>
      <c r="BC79" s="71">
        <v>0</v>
      </c>
      <c r="BD79" s="71">
        <v>1</v>
      </c>
      <c r="BE79" s="71">
        <v>7.2</v>
      </c>
      <c r="BF79" s="71">
        <v>0</v>
      </c>
      <c r="BG79" s="71" t="s">
        <v>16</v>
      </c>
      <c r="BH79" s="71">
        <v>6</v>
      </c>
      <c r="BI79" s="71"/>
      <c r="BJ79" s="79"/>
      <c r="BK79" s="80">
        <f t="shared" si="16"/>
        <v>32</v>
      </c>
      <c r="BL79" s="145">
        <f t="shared" si="10"/>
        <v>0</v>
      </c>
      <c r="BM79" s="146">
        <f t="shared" si="11"/>
        <v>0</v>
      </c>
      <c r="BN79" s="145">
        <f t="shared" si="12"/>
        <v>0</v>
      </c>
      <c r="BO79" s="145">
        <f t="shared" si="13"/>
        <v>0</v>
      </c>
    </row>
    <row r="80" spans="1:67" s="19" customFormat="1" x14ac:dyDescent="0.25">
      <c r="A80" s="40">
        <v>42503</v>
      </c>
      <c r="B80" s="41" t="str">
        <f t="shared" si="14"/>
        <v>16134</v>
      </c>
      <c r="C80" s="19" t="s">
        <v>26</v>
      </c>
      <c r="D80" s="46" t="s">
        <v>31</v>
      </c>
      <c r="E80" s="28">
        <v>19</v>
      </c>
      <c r="F80" s="28">
        <v>1</v>
      </c>
      <c r="G80" s="28" t="s">
        <v>32</v>
      </c>
      <c r="H80" s="42">
        <v>1804</v>
      </c>
      <c r="I80" s="42">
        <f t="shared" si="15"/>
        <v>1204</v>
      </c>
      <c r="J80" s="23" t="s">
        <v>54</v>
      </c>
      <c r="K80" s="20"/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/>
      <c r="S80" s="28"/>
      <c r="T80" s="28"/>
      <c r="U80" s="43"/>
      <c r="V80" s="28"/>
      <c r="W80" s="28"/>
      <c r="X80" s="28"/>
      <c r="Y80" s="43"/>
      <c r="Z80" s="28"/>
      <c r="AA80" s="28"/>
      <c r="AB80" s="28"/>
      <c r="AC80" s="120"/>
      <c r="AD80" s="24">
        <v>0</v>
      </c>
      <c r="AE80" s="42"/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/>
      <c r="AM80" s="28"/>
      <c r="AN80" s="28"/>
      <c r="AO80" s="43"/>
      <c r="AP80" s="28"/>
      <c r="AQ80" s="28"/>
      <c r="AR80" s="28"/>
      <c r="AS80" s="43"/>
      <c r="AT80" s="28"/>
      <c r="AU80" s="28"/>
      <c r="AV80" s="28"/>
      <c r="AW80" s="120"/>
      <c r="AX80" s="24"/>
      <c r="AY80" s="42">
        <v>81</v>
      </c>
      <c r="AZ80" s="28">
        <v>80.7</v>
      </c>
      <c r="BA80" s="28">
        <v>1018.4</v>
      </c>
      <c r="BB80" s="28">
        <v>1017.6</v>
      </c>
      <c r="BC80" s="28">
        <v>0</v>
      </c>
      <c r="BD80" s="28">
        <v>0</v>
      </c>
      <c r="BE80" s="28">
        <v>6.6</v>
      </c>
      <c r="BF80" s="28">
        <v>2</v>
      </c>
      <c r="BG80" s="28" t="s">
        <v>16</v>
      </c>
      <c r="BH80" s="28">
        <v>7</v>
      </c>
      <c r="BI80" s="28"/>
      <c r="BJ80" s="36"/>
      <c r="BK80" s="29">
        <f t="shared" si="16"/>
        <v>32</v>
      </c>
      <c r="BL80" s="145">
        <f t="shared" si="10"/>
        <v>0</v>
      </c>
      <c r="BM80" s="146">
        <f t="shared" si="11"/>
        <v>0</v>
      </c>
      <c r="BN80" s="145">
        <f t="shared" si="12"/>
        <v>0</v>
      </c>
      <c r="BO80" s="145">
        <f t="shared" si="13"/>
        <v>0</v>
      </c>
    </row>
    <row r="81" spans="1:67" s="19" customFormat="1" x14ac:dyDescent="0.25">
      <c r="A81" s="57">
        <v>42503</v>
      </c>
      <c r="B81" s="41" t="str">
        <f t="shared" si="14"/>
        <v>16134</v>
      </c>
      <c r="C81" s="19" t="s">
        <v>26</v>
      </c>
      <c r="D81" s="46" t="s">
        <v>31</v>
      </c>
      <c r="E81" s="28">
        <v>19</v>
      </c>
      <c r="F81" s="28">
        <v>2</v>
      </c>
      <c r="G81" s="28" t="s">
        <v>32</v>
      </c>
      <c r="H81" s="42">
        <v>1812</v>
      </c>
      <c r="I81" s="42">
        <f t="shared" si="15"/>
        <v>1212</v>
      </c>
      <c r="J81" s="23" t="s">
        <v>54</v>
      </c>
      <c r="K81" s="20"/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/>
      <c r="S81" s="28"/>
      <c r="T81" s="28"/>
      <c r="U81" s="43"/>
      <c r="V81" s="28"/>
      <c r="W81" s="28"/>
      <c r="X81" s="28"/>
      <c r="Y81" s="43"/>
      <c r="Z81" s="28"/>
      <c r="AA81" s="28"/>
      <c r="AB81" s="28"/>
      <c r="AC81" s="120"/>
      <c r="AD81" s="24">
        <v>0</v>
      </c>
      <c r="AE81" s="42"/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/>
      <c r="AM81" s="46"/>
      <c r="AN81" s="46"/>
      <c r="AO81" s="125"/>
      <c r="AQ81" s="42"/>
      <c r="AS81" s="43"/>
      <c r="AT81" s="28"/>
      <c r="AU81" s="28"/>
      <c r="AV81" s="28"/>
      <c r="AW81" s="120"/>
      <c r="AX81" s="24"/>
      <c r="AY81" s="87">
        <v>81</v>
      </c>
      <c r="AZ81" s="22">
        <v>80.7</v>
      </c>
      <c r="BA81" s="22">
        <v>1018.4</v>
      </c>
      <c r="BB81" s="22">
        <v>1017.6</v>
      </c>
      <c r="BC81" s="22">
        <v>0</v>
      </c>
      <c r="BD81" s="28">
        <v>0</v>
      </c>
      <c r="BE81" s="28">
        <v>3.6</v>
      </c>
      <c r="BF81" s="28">
        <v>2</v>
      </c>
      <c r="BG81" s="28" t="s">
        <v>16</v>
      </c>
      <c r="BH81" s="28">
        <v>7</v>
      </c>
      <c r="BI81" s="28"/>
      <c r="BJ81" s="36"/>
      <c r="BK81" s="29">
        <f t="shared" si="16"/>
        <v>32</v>
      </c>
      <c r="BL81" s="145">
        <f t="shared" si="10"/>
        <v>0</v>
      </c>
      <c r="BM81" s="146">
        <f t="shared" si="11"/>
        <v>0</v>
      </c>
      <c r="BN81" s="145">
        <f t="shared" si="12"/>
        <v>0</v>
      </c>
      <c r="BO81" s="145">
        <f t="shared" si="13"/>
        <v>0</v>
      </c>
    </row>
    <row r="82" spans="1:67" s="19" customFormat="1" x14ac:dyDescent="0.25">
      <c r="A82" s="57">
        <v>42503</v>
      </c>
      <c r="B82" s="41" t="str">
        <f t="shared" si="14"/>
        <v>16134</v>
      </c>
      <c r="C82" s="19" t="s">
        <v>26</v>
      </c>
      <c r="D82" s="46" t="s">
        <v>31</v>
      </c>
      <c r="E82" s="28">
        <v>19</v>
      </c>
      <c r="F82" s="28">
        <v>3</v>
      </c>
      <c r="G82" s="28" t="s">
        <v>32</v>
      </c>
      <c r="H82" s="42">
        <v>1821</v>
      </c>
      <c r="I82" s="42">
        <f t="shared" si="15"/>
        <v>1221</v>
      </c>
      <c r="J82" s="23" t="s">
        <v>54</v>
      </c>
      <c r="K82" s="20"/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/>
      <c r="S82" s="28"/>
      <c r="T82" s="28"/>
      <c r="U82" s="43"/>
      <c r="V82" s="28"/>
      <c r="W82" s="28"/>
      <c r="X82" s="28"/>
      <c r="Y82" s="43"/>
      <c r="Z82" s="28"/>
      <c r="AA82" s="28"/>
      <c r="AB82" s="28"/>
      <c r="AC82" s="120"/>
      <c r="AD82" s="24">
        <v>0</v>
      </c>
      <c r="AE82" s="42"/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/>
      <c r="AM82" s="46"/>
      <c r="AN82" s="46"/>
      <c r="AO82" s="125"/>
      <c r="AQ82" s="42"/>
      <c r="AS82" s="120"/>
      <c r="AT82" s="47"/>
      <c r="AU82" s="28"/>
      <c r="AV82" s="47"/>
      <c r="AW82" s="127"/>
      <c r="AX82" s="48"/>
      <c r="AY82" s="87">
        <v>81</v>
      </c>
      <c r="AZ82" s="22">
        <v>80.7</v>
      </c>
      <c r="BA82" s="22">
        <v>1018.4</v>
      </c>
      <c r="BB82" s="22">
        <v>1017.6</v>
      </c>
      <c r="BC82" s="22">
        <v>0</v>
      </c>
      <c r="BD82" s="28">
        <v>0</v>
      </c>
      <c r="BE82" s="28">
        <v>4.0999999999999996</v>
      </c>
      <c r="BF82" s="28">
        <v>2</v>
      </c>
      <c r="BG82" s="28" t="s">
        <v>16</v>
      </c>
      <c r="BH82" s="28">
        <v>7</v>
      </c>
      <c r="BI82" s="28"/>
      <c r="BJ82" s="36"/>
      <c r="BK82" s="29">
        <f t="shared" si="16"/>
        <v>32</v>
      </c>
      <c r="BL82" s="145">
        <f t="shared" si="10"/>
        <v>0</v>
      </c>
      <c r="BM82" s="146">
        <f t="shared" si="11"/>
        <v>0</v>
      </c>
      <c r="BN82" s="145">
        <f t="shared" si="12"/>
        <v>0</v>
      </c>
      <c r="BO82" s="145">
        <f t="shared" si="13"/>
        <v>0</v>
      </c>
    </row>
    <row r="83" spans="1:67" s="19" customFormat="1" x14ac:dyDescent="0.25">
      <c r="A83" s="57">
        <v>42503</v>
      </c>
      <c r="B83" s="41" t="str">
        <f t="shared" si="14"/>
        <v>16134</v>
      </c>
      <c r="C83" s="19" t="s">
        <v>26</v>
      </c>
      <c r="D83" s="46" t="s">
        <v>31</v>
      </c>
      <c r="E83" s="28">
        <v>19</v>
      </c>
      <c r="F83" s="28">
        <v>4</v>
      </c>
      <c r="G83" s="28" t="s">
        <v>32</v>
      </c>
      <c r="H83" s="42">
        <v>1830</v>
      </c>
      <c r="I83" s="42">
        <f t="shared" si="15"/>
        <v>1230</v>
      </c>
      <c r="J83" s="23" t="s">
        <v>54</v>
      </c>
      <c r="K83" s="20"/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/>
      <c r="S83" s="28"/>
      <c r="T83" s="28"/>
      <c r="U83" s="43"/>
      <c r="V83" s="28"/>
      <c r="W83" s="28"/>
      <c r="X83" s="28"/>
      <c r="Y83" s="43"/>
      <c r="Z83" s="28"/>
      <c r="AA83" s="28"/>
      <c r="AB83" s="28"/>
      <c r="AC83" s="120"/>
      <c r="AD83" s="24">
        <v>0</v>
      </c>
      <c r="AE83" s="42"/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/>
      <c r="AM83" s="46"/>
      <c r="AN83" s="46"/>
      <c r="AO83" s="125"/>
      <c r="AQ83" s="42"/>
      <c r="AS83" s="120"/>
      <c r="AT83" s="47"/>
      <c r="AU83" s="28"/>
      <c r="AV83" s="47"/>
      <c r="AW83" s="127"/>
      <c r="AX83" s="48"/>
      <c r="AY83" s="87">
        <v>81</v>
      </c>
      <c r="AZ83" s="22">
        <v>80.7</v>
      </c>
      <c r="BA83" s="22">
        <v>1018.4</v>
      </c>
      <c r="BB83" s="22">
        <v>1017.6</v>
      </c>
      <c r="BC83" s="22">
        <v>0</v>
      </c>
      <c r="BD83" s="28">
        <v>0</v>
      </c>
      <c r="BE83" s="28">
        <v>6.3</v>
      </c>
      <c r="BF83" s="28">
        <v>2</v>
      </c>
      <c r="BG83" s="28" t="s">
        <v>16</v>
      </c>
      <c r="BH83" s="28">
        <v>7</v>
      </c>
      <c r="BI83" s="28"/>
      <c r="BJ83" s="36"/>
      <c r="BK83" s="29">
        <f t="shared" si="16"/>
        <v>32</v>
      </c>
      <c r="BL83" s="145">
        <f t="shared" si="10"/>
        <v>0</v>
      </c>
      <c r="BM83" s="146">
        <f t="shared" si="11"/>
        <v>0</v>
      </c>
      <c r="BN83" s="145">
        <f t="shared" si="12"/>
        <v>0</v>
      </c>
      <c r="BO83" s="145">
        <f t="shared" si="13"/>
        <v>0</v>
      </c>
    </row>
    <row r="84" spans="1:67" s="19" customFormat="1" x14ac:dyDescent="0.25">
      <c r="A84" s="57">
        <v>42503</v>
      </c>
      <c r="B84" s="41" t="str">
        <f t="shared" si="14"/>
        <v>16134</v>
      </c>
      <c r="C84" s="19" t="s">
        <v>26</v>
      </c>
      <c r="D84" s="46" t="s">
        <v>31</v>
      </c>
      <c r="E84" s="28">
        <v>19</v>
      </c>
      <c r="F84" s="28">
        <v>5</v>
      </c>
      <c r="G84" s="28" t="s">
        <v>32</v>
      </c>
      <c r="H84" s="42">
        <v>1839</v>
      </c>
      <c r="I84" s="42">
        <f t="shared" si="15"/>
        <v>1239</v>
      </c>
      <c r="J84" s="23" t="s">
        <v>54</v>
      </c>
      <c r="K84" s="20"/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/>
      <c r="S84" s="28"/>
      <c r="T84" s="28"/>
      <c r="U84" s="43"/>
      <c r="V84" s="28"/>
      <c r="W84" s="28"/>
      <c r="X84" s="28"/>
      <c r="Y84" s="43"/>
      <c r="Z84" s="28"/>
      <c r="AA84" s="28"/>
      <c r="AB84" s="28"/>
      <c r="AC84" s="120"/>
      <c r="AD84" s="24">
        <v>0</v>
      </c>
      <c r="AE84" s="42"/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/>
      <c r="AM84" s="46"/>
      <c r="AN84" s="46"/>
      <c r="AO84" s="125"/>
      <c r="AQ84" s="42"/>
      <c r="AS84" s="120"/>
      <c r="AT84" s="47"/>
      <c r="AU84" s="28"/>
      <c r="AV84" s="47"/>
      <c r="AW84" s="127"/>
      <c r="AX84" s="48"/>
      <c r="AY84" s="87">
        <v>81</v>
      </c>
      <c r="AZ84" s="22">
        <v>80.7</v>
      </c>
      <c r="BA84" s="22">
        <v>1018.4</v>
      </c>
      <c r="BB84" s="22">
        <v>1017.6</v>
      </c>
      <c r="BC84" s="22">
        <v>0</v>
      </c>
      <c r="BD84" s="28">
        <v>1</v>
      </c>
      <c r="BE84" s="28">
        <v>5.0999999999999996</v>
      </c>
      <c r="BF84" s="28">
        <v>1</v>
      </c>
      <c r="BG84" s="28" t="s">
        <v>16</v>
      </c>
      <c r="BH84" s="28">
        <v>7</v>
      </c>
      <c r="BI84" s="28"/>
      <c r="BJ84" s="36"/>
      <c r="BK84" s="29">
        <f t="shared" si="16"/>
        <v>32</v>
      </c>
      <c r="BL84" s="145">
        <f t="shared" si="10"/>
        <v>0</v>
      </c>
      <c r="BM84" s="146">
        <f t="shared" si="11"/>
        <v>0</v>
      </c>
      <c r="BN84" s="145">
        <f t="shared" si="12"/>
        <v>0</v>
      </c>
      <c r="BO84" s="145">
        <f t="shared" si="13"/>
        <v>0</v>
      </c>
    </row>
    <row r="85" spans="1:67" s="19" customFormat="1" x14ac:dyDescent="0.25">
      <c r="A85" s="57">
        <v>42503</v>
      </c>
      <c r="B85" s="41" t="str">
        <f t="shared" si="14"/>
        <v>16134</v>
      </c>
      <c r="C85" s="19" t="s">
        <v>26</v>
      </c>
      <c r="D85" s="46" t="s">
        <v>31</v>
      </c>
      <c r="E85" s="28">
        <v>19</v>
      </c>
      <c r="F85" s="28">
        <v>6</v>
      </c>
      <c r="G85" s="28" t="s">
        <v>32</v>
      </c>
      <c r="H85" s="42">
        <v>1847</v>
      </c>
      <c r="I85" s="42">
        <f t="shared" si="15"/>
        <v>1247</v>
      </c>
      <c r="J85" s="23" t="s">
        <v>54</v>
      </c>
      <c r="K85" s="20"/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/>
      <c r="S85" s="28"/>
      <c r="T85" s="28"/>
      <c r="U85" s="43"/>
      <c r="V85" s="28"/>
      <c r="W85" s="28"/>
      <c r="X85" s="28"/>
      <c r="Y85" s="43"/>
      <c r="Z85" s="28"/>
      <c r="AA85" s="28"/>
      <c r="AB85" s="28"/>
      <c r="AC85" s="120"/>
      <c r="AD85" s="24">
        <v>0</v>
      </c>
      <c r="AE85" s="42"/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/>
      <c r="AM85" s="46"/>
      <c r="AN85" s="46"/>
      <c r="AO85" s="125"/>
      <c r="AQ85" s="42"/>
      <c r="AS85" s="120"/>
      <c r="AT85" s="47"/>
      <c r="AU85" s="28"/>
      <c r="AV85" s="47"/>
      <c r="AW85" s="127"/>
      <c r="AX85" s="48"/>
      <c r="AY85" s="87">
        <v>81</v>
      </c>
      <c r="AZ85" s="22">
        <v>80.7</v>
      </c>
      <c r="BA85" s="22">
        <v>1018.4</v>
      </c>
      <c r="BB85" s="22">
        <v>1017.6</v>
      </c>
      <c r="BC85" s="22">
        <v>0</v>
      </c>
      <c r="BD85" s="28">
        <v>1</v>
      </c>
      <c r="BE85" s="28">
        <v>4</v>
      </c>
      <c r="BF85" s="28">
        <v>1</v>
      </c>
      <c r="BG85" s="28" t="s">
        <v>16</v>
      </c>
      <c r="BH85" s="28">
        <v>7</v>
      </c>
      <c r="BI85" s="28"/>
      <c r="BJ85" s="36"/>
      <c r="BK85" s="29">
        <f t="shared" si="16"/>
        <v>32</v>
      </c>
      <c r="BL85" s="145">
        <f t="shared" si="10"/>
        <v>0</v>
      </c>
      <c r="BM85" s="146">
        <f t="shared" si="11"/>
        <v>0</v>
      </c>
      <c r="BN85" s="145">
        <f t="shared" si="12"/>
        <v>0</v>
      </c>
      <c r="BO85" s="145">
        <f t="shared" si="13"/>
        <v>0</v>
      </c>
    </row>
    <row r="86" spans="1:67" s="19" customFormat="1" x14ac:dyDescent="0.25">
      <c r="A86" s="57">
        <v>42503</v>
      </c>
      <c r="B86" s="41" t="str">
        <f t="shared" si="14"/>
        <v>16134</v>
      </c>
      <c r="C86" s="19" t="s">
        <v>26</v>
      </c>
      <c r="D86" s="46" t="s">
        <v>31</v>
      </c>
      <c r="E86" s="28">
        <v>19</v>
      </c>
      <c r="F86" s="28">
        <v>7</v>
      </c>
      <c r="G86" s="28" t="s">
        <v>32</v>
      </c>
      <c r="H86" s="42">
        <v>1902</v>
      </c>
      <c r="I86" s="42">
        <f t="shared" si="15"/>
        <v>1302</v>
      </c>
      <c r="J86" s="23" t="s">
        <v>54</v>
      </c>
      <c r="K86" s="20"/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/>
      <c r="S86" s="28"/>
      <c r="T86" s="28"/>
      <c r="U86" s="43"/>
      <c r="V86" s="28"/>
      <c r="W86" s="28"/>
      <c r="X86" s="28"/>
      <c r="Y86" s="43"/>
      <c r="Z86" s="28"/>
      <c r="AA86" s="28"/>
      <c r="AB86" s="28"/>
      <c r="AC86" s="120"/>
      <c r="AD86" s="24">
        <v>0</v>
      </c>
      <c r="AE86" s="42"/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/>
      <c r="AM86" s="46"/>
      <c r="AN86" s="46"/>
      <c r="AO86" s="125"/>
      <c r="AQ86" s="42"/>
      <c r="AS86" s="120"/>
      <c r="AT86" s="47"/>
      <c r="AU86" s="28"/>
      <c r="AV86" s="47"/>
      <c r="AW86" s="127"/>
      <c r="AX86" s="48"/>
      <c r="AY86" s="87">
        <v>81</v>
      </c>
      <c r="AZ86" s="22">
        <v>80.7</v>
      </c>
      <c r="BA86" s="22">
        <v>1018.4</v>
      </c>
      <c r="BB86" s="22">
        <v>1017.6</v>
      </c>
      <c r="BC86" s="22">
        <v>0</v>
      </c>
      <c r="BD86" s="28">
        <v>0</v>
      </c>
      <c r="BE86" s="28">
        <v>1.9</v>
      </c>
      <c r="BF86" s="28">
        <v>1</v>
      </c>
      <c r="BG86" s="28" t="s">
        <v>16</v>
      </c>
      <c r="BH86" s="28">
        <v>7</v>
      </c>
      <c r="BI86" s="28"/>
      <c r="BJ86" s="36"/>
      <c r="BK86" s="29">
        <f t="shared" si="16"/>
        <v>32</v>
      </c>
      <c r="BL86" s="145">
        <f t="shared" si="10"/>
        <v>0</v>
      </c>
      <c r="BM86" s="146">
        <f t="shared" si="11"/>
        <v>0</v>
      </c>
      <c r="BN86" s="145">
        <f t="shared" si="12"/>
        <v>0</v>
      </c>
      <c r="BO86" s="145">
        <f t="shared" si="13"/>
        <v>0</v>
      </c>
    </row>
    <row r="87" spans="1:67" s="19" customFormat="1" x14ac:dyDescent="0.25">
      <c r="A87" s="57">
        <v>42503</v>
      </c>
      <c r="B87" s="41" t="str">
        <f t="shared" si="14"/>
        <v>16134</v>
      </c>
      <c r="C87" s="19" t="s">
        <v>26</v>
      </c>
      <c r="D87" s="46" t="s">
        <v>31</v>
      </c>
      <c r="E87" s="28">
        <v>19</v>
      </c>
      <c r="F87" s="28">
        <v>8</v>
      </c>
      <c r="G87" s="28" t="s">
        <v>32</v>
      </c>
      <c r="H87" s="42">
        <v>1911</v>
      </c>
      <c r="I87" s="42">
        <f t="shared" si="15"/>
        <v>1311</v>
      </c>
      <c r="J87" s="23" t="s">
        <v>54</v>
      </c>
      <c r="K87" s="20"/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/>
      <c r="S87" s="28"/>
      <c r="T87" s="28"/>
      <c r="U87" s="43"/>
      <c r="V87" s="28"/>
      <c r="W87" s="28"/>
      <c r="X87" s="28"/>
      <c r="Y87" s="43"/>
      <c r="Z87" s="28"/>
      <c r="AA87" s="28"/>
      <c r="AB87" s="28"/>
      <c r="AC87" s="120"/>
      <c r="AD87" s="24">
        <v>0</v>
      </c>
      <c r="AE87" s="42"/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/>
      <c r="AM87" s="46"/>
      <c r="AN87" s="46"/>
      <c r="AO87" s="125"/>
      <c r="AQ87" s="42"/>
      <c r="AS87" s="120"/>
      <c r="AT87" s="47"/>
      <c r="AU87" s="28"/>
      <c r="AV87" s="47"/>
      <c r="AW87" s="127"/>
      <c r="AX87" s="48"/>
      <c r="AY87" s="87">
        <v>81</v>
      </c>
      <c r="AZ87" s="22">
        <v>80.7</v>
      </c>
      <c r="BA87" s="22">
        <v>1018.4</v>
      </c>
      <c r="BB87" s="22">
        <v>1017.6</v>
      </c>
      <c r="BC87" s="22">
        <v>0</v>
      </c>
      <c r="BD87" s="28">
        <v>1</v>
      </c>
      <c r="BE87" s="28">
        <v>3.7</v>
      </c>
      <c r="BF87" s="28">
        <v>1</v>
      </c>
      <c r="BG87" s="28" t="s">
        <v>16</v>
      </c>
      <c r="BH87" s="28">
        <v>7</v>
      </c>
      <c r="BI87" s="28"/>
      <c r="BJ87" s="36"/>
      <c r="BK87" s="29">
        <f t="shared" si="16"/>
        <v>32</v>
      </c>
      <c r="BL87" s="145">
        <f t="shared" si="10"/>
        <v>0</v>
      </c>
      <c r="BM87" s="146">
        <f t="shared" si="11"/>
        <v>0</v>
      </c>
      <c r="BN87" s="145">
        <f t="shared" si="12"/>
        <v>0</v>
      </c>
      <c r="BO87" s="145">
        <f t="shared" si="13"/>
        <v>0</v>
      </c>
    </row>
    <row r="88" spans="1:67" s="19" customFormat="1" x14ac:dyDescent="0.25">
      <c r="A88" s="57">
        <v>42503</v>
      </c>
      <c r="B88" s="41" t="str">
        <f t="shared" si="14"/>
        <v>16134</v>
      </c>
      <c r="C88" s="19" t="s">
        <v>26</v>
      </c>
      <c r="D88" s="46" t="s">
        <v>31</v>
      </c>
      <c r="E88" s="28">
        <v>19</v>
      </c>
      <c r="F88" s="28">
        <v>9</v>
      </c>
      <c r="G88" s="28" t="s">
        <v>32</v>
      </c>
      <c r="H88" s="42">
        <v>1920</v>
      </c>
      <c r="I88" s="42">
        <f t="shared" si="15"/>
        <v>1320</v>
      </c>
      <c r="J88" s="23" t="s">
        <v>54</v>
      </c>
      <c r="K88" s="20"/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/>
      <c r="S88" s="28"/>
      <c r="T88" s="28"/>
      <c r="U88" s="43"/>
      <c r="V88" s="28"/>
      <c r="W88" s="28"/>
      <c r="X88" s="28"/>
      <c r="Y88" s="43"/>
      <c r="Z88" s="28"/>
      <c r="AA88" s="28"/>
      <c r="AB88" s="28"/>
      <c r="AC88" s="120"/>
      <c r="AD88" s="24">
        <v>0</v>
      </c>
      <c r="AE88" s="42"/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/>
      <c r="AM88" s="46"/>
      <c r="AN88" s="46"/>
      <c r="AO88" s="125"/>
      <c r="AQ88" s="42"/>
      <c r="AS88" s="120"/>
      <c r="AT88" s="47"/>
      <c r="AU88" s="28"/>
      <c r="AV88" s="47"/>
      <c r="AW88" s="127"/>
      <c r="AX88" s="48"/>
      <c r="AY88" s="87">
        <v>81</v>
      </c>
      <c r="AZ88" s="22">
        <v>80.7</v>
      </c>
      <c r="BA88" s="22">
        <v>1018.4</v>
      </c>
      <c r="BB88" s="22">
        <v>1017.6</v>
      </c>
      <c r="BC88" s="22">
        <v>0</v>
      </c>
      <c r="BD88" s="28">
        <v>1</v>
      </c>
      <c r="BE88" s="28">
        <v>2.2000000000000002</v>
      </c>
      <c r="BF88" s="28">
        <v>1</v>
      </c>
      <c r="BG88" s="28" t="s">
        <v>16</v>
      </c>
      <c r="BH88" s="28">
        <v>7</v>
      </c>
      <c r="BI88" s="28"/>
      <c r="BJ88" s="36"/>
      <c r="BK88" s="29">
        <f t="shared" si="16"/>
        <v>32</v>
      </c>
      <c r="BL88" s="145">
        <f t="shared" si="10"/>
        <v>0</v>
      </c>
      <c r="BM88" s="146">
        <f t="shared" si="11"/>
        <v>0</v>
      </c>
      <c r="BN88" s="145">
        <f t="shared" si="12"/>
        <v>0</v>
      </c>
      <c r="BO88" s="145">
        <f t="shared" si="13"/>
        <v>0</v>
      </c>
    </row>
    <row r="89" spans="1:67" s="69" customFormat="1" x14ac:dyDescent="0.25">
      <c r="A89" s="67">
        <v>42503</v>
      </c>
      <c r="B89" s="68" t="str">
        <f t="shared" si="14"/>
        <v>16134</v>
      </c>
      <c r="C89" s="69" t="s">
        <v>26</v>
      </c>
      <c r="D89" s="69" t="s">
        <v>31</v>
      </c>
      <c r="E89" s="71">
        <v>19</v>
      </c>
      <c r="F89" s="71">
        <v>10</v>
      </c>
      <c r="G89" s="71" t="s">
        <v>32</v>
      </c>
      <c r="H89" s="21">
        <v>1929</v>
      </c>
      <c r="I89" s="21">
        <f t="shared" si="15"/>
        <v>1329</v>
      </c>
      <c r="J89" s="76" t="s">
        <v>54</v>
      </c>
      <c r="K89" s="21"/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/>
      <c r="S89" s="71"/>
      <c r="T89" s="71"/>
      <c r="U89" s="73"/>
      <c r="V89" s="71"/>
      <c r="W89" s="71"/>
      <c r="X89" s="71"/>
      <c r="Y89" s="73"/>
      <c r="Z89" s="71"/>
      <c r="AA89" s="71"/>
      <c r="AB89" s="71"/>
      <c r="AC89" s="123"/>
      <c r="AD89" s="72">
        <v>0</v>
      </c>
      <c r="AE89" s="21"/>
      <c r="AF89" s="71">
        <v>0</v>
      </c>
      <c r="AG89" s="71">
        <v>0</v>
      </c>
      <c r="AH89" s="71">
        <v>0</v>
      </c>
      <c r="AI89" s="71">
        <v>0</v>
      </c>
      <c r="AJ89" s="71">
        <v>0</v>
      </c>
      <c r="AK89" s="71">
        <v>0</v>
      </c>
      <c r="AL89" s="71"/>
      <c r="AO89" s="123"/>
      <c r="AQ89" s="21"/>
      <c r="AS89" s="123"/>
      <c r="AT89" s="77"/>
      <c r="AU89" s="71"/>
      <c r="AV89" s="77"/>
      <c r="AW89" s="128"/>
      <c r="AX89" s="78"/>
      <c r="AY89" s="84">
        <v>81</v>
      </c>
      <c r="AZ89" s="71">
        <v>80.7</v>
      </c>
      <c r="BA89" s="71">
        <v>1018.4</v>
      </c>
      <c r="BB89" s="71">
        <v>1017.6</v>
      </c>
      <c r="BC89" s="71">
        <v>0</v>
      </c>
      <c r="BD89" s="71">
        <v>1</v>
      </c>
      <c r="BE89" s="71">
        <v>2.4</v>
      </c>
      <c r="BF89" s="71">
        <v>1</v>
      </c>
      <c r="BG89" s="71" t="s">
        <v>16</v>
      </c>
      <c r="BH89" s="71">
        <v>7</v>
      </c>
      <c r="BI89" s="71"/>
      <c r="BJ89" s="79"/>
      <c r="BK89" s="80">
        <f t="shared" si="16"/>
        <v>32</v>
      </c>
      <c r="BL89" s="145">
        <f t="shared" si="10"/>
        <v>0</v>
      </c>
      <c r="BM89" s="146">
        <f t="shared" si="11"/>
        <v>0</v>
      </c>
      <c r="BN89" s="145">
        <f t="shared" si="12"/>
        <v>0</v>
      </c>
      <c r="BO89" s="145">
        <f t="shared" si="13"/>
        <v>0</v>
      </c>
    </row>
    <row r="90" spans="1:67" x14ac:dyDescent="0.25">
      <c r="A90"/>
      <c r="B90"/>
      <c r="C90"/>
      <c r="D90"/>
      <c r="E90" s="52"/>
      <c r="F90" s="1"/>
      <c r="G90" s="1"/>
      <c r="H90" s="3"/>
      <c r="I90" s="3"/>
      <c r="J90" s="24"/>
      <c r="K90" s="9"/>
      <c r="R90" s="1"/>
      <c r="S90" s="11"/>
      <c r="T90" s="11"/>
      <c r="U90" s="119"/>
      <c r="V90" s="11"/>
      <c r="W90" s="11"/>
      <c r="X90" s="11"/>
      <c r="Y90" s="119"/>
      <c r="Z90" s="11"/>
      <c r="AA90" t="s">
        <v>55</v>
      </c>
      <c r="AB90" t="s">
        <v>56</v>
      </c>
      <c r="AD90" s="15">
        <f>COUNT(AD4:AD89)</f>
        <v>85</v>
      </c>
      <c r="AE90" s="3"/>
      <c r="AF90" s="1"/>
      <c r="AG90" s="1"/>
      <c r="AH90" s="1"/>
      <c r="AI90" s="1"/>
      <c r="AJ90" s="1"/>
      <c r="AK90" s="11"/>
      <c r="AL90" s="11"/>
      <c r="AM90" s="11"/>
      <c r="AN90" s="11"/>
      <c r="AO90" s="119"/>
      <c r="AP90" s="11"/>
      <c r="AQ90" s="30"/>
      <c r="AR90" s="11"/>
      <c r="AS90" s="119"/>
      <c r="AT90" s="11"/>
      <c r="AU90" s="15"/>
      <c r="AV90" s="2"/>
      <c r="AW90" s="120"/>
      <c r="AX90"/>
      <c r="AY90"/>
      <c r="BF90"/>
      <c r="BG90"/>
      <c r="BH90"/>
      <c r="BI90"/>
    </row>
    <row r="91" spans="1:67" x14ac:dyDescent="0.25">
      <c r="A91"/>
      <c r="B91"/>
      <c r="C91"/>
      <c r="D91"/>
      <c r="E91" s="52"/>
      <c r="F91" s="1"/>
      <c r="G91" s="1"/>
      <c r="H91" s="3"/>
      <c r="I91" s="3"/>
      <c r="J91" s="24"/>
      <c r="K91" s="9"/>
      <c r="R91" s="1"/>
      <c r="S91" s="11"/>
      <c r="T91" s="11"/>
      <c r="U91" s="119"/>
      <c r="V91" s="11"/>
      <c r="W91" s="11"/>
      <c r="X91" s="11"/>
      <c r="Y91" s="119"/>
      <c r="Z91" s="11"/>
      <c r="AA91" t="s">
        <v>57</v>
      </c>
      <c r="AB91" t="s">
        <v>58</v>
      </c>
      <c r="AD91" s="15">
        <f>SUM(AD4:AD89)</f>
        <v>3</v>
      </c>
      <c r="AE91" s="3"/>
      <c r="AF91" s="1"/>
      <c r="AG91" s="1"/>
      <c r="AH91" s="1"/>
      <c r="AI91" s="1"/>
      <c r="AJ91" s="1"/>
      <c r="AK91" s="11"/>
      <c r="AL91" s="11"/>
      <c r="AM91" s="11"/>
      <c r="AN91" s="11"/>
      <c r="AO91" s="119"/>
      <c r="AP91" s="11"/>
      <c r="AQ91" s="30"/>
      <c r="AR91" s="11"/>
      <c r="AS91" s="119"/>
      <c r="AT91" s="11"/>
      <c r="AU91" s="15"/>
      <c r="AV91" s="2"/>
      <c r="AW91" s="120"/>
      <c r="AX91"/>
      <c r="AY91"/>
      <c r="BF91"/>
      <c r="BG91"/>
      <c r="BH91"/>
      <c r="BI91"/>
    </row>
    <row r="92" spans="1:67" x14ac:dyDescent="0.25">
      <c r="A92"/>
      <c r="B92"/>
      <c r="C92"/>
      <c r="D92"/>
      <c r="E92" s="52"/>
      <c r="F92" s="1"/>
      <c r="G92" s="1"/>
      <c r="H92" s="3"/>
      <c r="I92" s="3"/>
      <c r="J92" s="24"/>
      <c r="K92" s="9"/>
      <c r="L92" s="1"/>
      <c r="M92" s="1"/>
      <c r="N92" s="1"/>
      <c r="O92" s="1"/>
      <c r="P92" s="1"/>
      <c r="Q92" s="1"/>
      <c r="R92" s="1"/>
      <c r="S92" s="11"/>
      <c r="T92" s="11"/>
      <c r="U92" s="119"/>
      <c r="V92" s="11"/>
      <c r="W92" s="11"/>
      <c r="X92" s="11"/>
      <c r="Y92" s="119"/>
      <c r="Z92" s="11"/>
      <c r="AB92" t="s">
        <v>59</v>
      </c>
      <c r="AD92" s="1">
        <f>COUNT(L5:L89)</f>
        <v>85</v>
      </c>
      <c r="AE92" s="3"/>
      <c r="AF92" s="1"/>
      <c r="AG92" s="1"/>
      <c r="AH92" s="1"/>
      <c r="AI92" s="1"/>
      <c r="AJ92" s="1"/>
      <c r="AK92" s="11"/>
      <c r="AL92" s="11"/>
      <c r="AM92" s="11"/>
      <c r="AN92" s="11"/>
      <c r="AO92" s="119"/>
      <c r="AP92" s="11"/>
      <c r="AQ92" s="30"/>
      <c r="AR92" s="11"/>
      <c r="AS92" s="119"/>
      <c r="AT92" s="11"/>
      <c r="AU92" s="15"/>
      <c r="AV92" s="2"/>
      <c r="AW92" s="120"/>
      <c r="AX92"/>
      <c r="AY92"/>
      <c r="BF92"/>
      <c r="BG92"/>
      <c r="BH92"/>
      <c r="BI92"/>
    </row>
  </sheetData>
  <mergeCells count="6">
    <mergeCell ref="K2:AD2"/>
    <mergeCell ref="AE2:AX2"/>
    <mergeCell ref="V3:X3"/>
    <mergeCell ref="Z3:AB3"/>
    <mergeCell ref="AP3:AR3"/>
    <mergeCell ref="AT3:AW3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</vt:lpstr>
      <vt:lpstr>Week3_AM</vt:lpstr>
      <vt:lpstr>Week3_PM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2016-08-29T11:47:31Z</dcterms:modified>
</cp:coreProperties>
</file>