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mes\Desktop\Black Rail Stuff\Data\2015\"/>
    </mc:Choice>
  </mc:AlternateContent>
  <bookViews>
    <workbookView xWindow="0" yWindow="0" windowWidth="25605" windowHeight="16065" tabRatio="500" firstSheet="1" activeTab="6"/>
  </bookViews>
  <sheets>
    <sheet name="Survey1_AM" sheetId="1" r:id="rId1"/>
    <sheet name="Survey1_PM" sheetId="3" r:id="rId2"/>
    <sheet name="Survey2_AM" sheetId="5" r:id="rId3"/>
    <sheet name="Survey2_PM" sheetId="6" r:id="rId4"/>
    <sheet name="Survey3_AM" sheetId="7" r:id="rId5"/>
    <sheet name="Survey3_PM" sheetId="8" r:id="rId6"/>
    <sheet name="Survey4" sheetId="9" r:id="rId7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1" i="9" l="1"/>
  <c r="BO5" i="8" l="1"/>
  <c r="BO6" i="8"/>
  <c r="BO7" i="8"/>
  <c r="BO8" i="8"/>
  <c r="BO9" i="8"/>
  <c r="BO10" i="8"/>
  <c r="BO11" i="8"/>
  <c r="BO12" i="8"/>
  <c r="BO13" i="8"/>
  <c r="BO14" i="8"/>
  <c r="BO15" i="8"/>
  <c r="BO16" i="8"/>
  <c r="BO17" i="8"/>
  <c r="BO18" i="8"/>
  <c r="BO19" i="8"/>
  <c r="BO20" i="8"/>
  <c r="BO21" i="8"/>
  <c r="BO22" i="8"/>
  <c r="BO23" i="8"/>
  <c r="BO24" i="8"/>
  <c r="BO25" i="8"/>
  <c r="BO26" i="8"/>
  <c r="BO27" i="8"/>
  <c r="BO28" i="8"/>
  <c r="BO29" i="8"/>
  <c r="BO30" i="8"/>
  <c r="BO31" i="8"/>
  <c r="BO32" i="8"/>
  <c r="BO33" i="8"/>
  <c r="BO34" i="8"/>
  <c r="BO35" i="8"/>
  <c r="BO36" i="8"/>
  <c r="BO37" i="8"/>
  <c r="BO38" i="8"/>
  <c r="BO39" i="8"/>
  <c r="BO40" i="8"/>
  <c r="BO41" i="8"/>
  <c r="BO42" i="8"/>
  <c r="BO43" i="8"/>
  <c r="BO44" i="8"/>
  <c r="BO45" i="8"/>
  <c r="BO46" i="8"/>
  <c r="BO47" i="8"/>
  <c r="BO48" i="8"/>
  <c r="BO49" i="8"/>
  <c r="BO50" i="8"/>
  <c r="BO51" i="8"/>
  <c r="BO52" i="8"/>
  <c r="BO53" i="8"/>
  <c r="BO54" i="8"/>
  <c r="BO55" i="8"/>
  <c r="BO56" i="8"/>
  <c r="BO57" i="8"/>
  <c r="BO58" i="8"/>
  <c r="BO59" i="8"/>
  <c r="BO60" i="8"/>
  <c r="BO61" i="8"/>
  <c r="BO62" i="8"/>
  <c r="BO63" i="8"/>
  <c r="BO64" i="8"/>
  <c r="BO65" i="8"/>
  <c r="BO66" i="8"/>
  <c r="BO67" i="8"/>
  <c r="BO68" i="8"/>
  <c r="BO69" i="8"/>
  <c r="BO70" i="8"/>
  <c r="BO71" i="8"/>
  <c r="BO72" i="8"/>
  <c r="BO73" i="8"/>
  <c r="BO74" i="8"/>
  <c r="BO75" i="8"/>
  <c r="BO76" i="8"/>
  <c r="BO77" i="8"/>
  <c r="BO78" i="8"/>
  <c r="BO79" i="8"/>
  <c r="BO80" i="8"/>
  <c r="BO81" i="8"/>
  <c r="BO82" i="8"/>
  <c r="BO83" i="8"/>
  <c r="BO4" i="8"/>
  <c r="BN5" i="8"/>
  <c r="BN6" i="8"/>
  <c r="BN7" i="8"/>
  <c r="BN8" i="8"/>
  <c r="BN9" i="8"/>
  <c r="BN10" i="8"/>
  <c r="BN11" i="8"/>
  <c r="BN12" i="8"/>
  <c r="BN13" i="8"/>
  <c r="BN14" i="8"/>
  <c r="BN15" i="8"/>
  <c r="BN16" i="8"/>
  <c r="BN17" i="8"/>
  <c r="BN18" i="8"/>
  <c r="BN19" i="8"/>
  <c r="BN20" i="8"/>
  <c r="BN21" i="8"/>
  <c r="BN22" i="8"/>
  <c r="BN23" i="8"/>
  <c r="BN24" i="8"/>
  <c r="BN25" i="8"/>
  <c r="BN26" i="8"/>
  <c r="BN27" i="8"/>
  <c r="BN28" i="8"/>
  <c r="BN29" i="8"/>
  <c r="BN30" i="8"/>
  <c r="BN31" i="8"/>
  <c r="BN32" i="8"/>
  <c r="BN33" i="8"/>
  <c r="BN34" i="8"/>
  <c r="BN35" i="8"/>
  <c r="BN36" i="8"/>
  <c r="BN37" i="8"/>
  <c r="BN38" i="8"/>
  <c r="BN39" i="8"/>
  <c r="BN40" i="8"/>
  <c r="BN41" i="8"/>
  <c r="BN42" i="8"/>
  <c r="BN43" i="8"/>
  <c r="BN44" i="8"/>
  <c r="BN45" i="8"/>
  <c r="BN46" i="8"/>
  <c r="BN47" i="8"/>
  <c r="BN48" i="8"/>
  <c r="BN49" i="8"/>
  <c r="BN50" i="8"/>
  <c r="BN51" i="8"/>
  <c r="BN52" i="8"/>
  <c r="BN53" i="8"/>
  <c r="BN54" i="8"/>
  <c r="BN55" i="8"/>
  <c r="BN56" i="8"/>
  <c r="BN57" i="8"/>
  <c r="BN58" i="8"/>
  <c r="BN59" i="8"/>
  <c r="BN60" i="8"/>
  <c r="BN61" i="8"/>
  <c r="BN62" i="8"/>
  <c r="BN63" i="8"/>
  <c r="BN64" i="8"/>
  <c r="BN65" i="8"/>
  <c r="BN66" i="8"/>
  <c r="BN67" i="8"/>
  <c r="BN68" i="8"/>
  <c r="BN69" i="8"/>
  <c r="BN70" i="8"/>
  <c r="BN71" i="8"/>
  <c r="BN72" i="8"/>
  <c r="BN73" i="8"/>
  <c r="BN74" i="8"/>
  <c r="BN75" i="8"/>
  <c r="BN76" i="8"/>
  <c r="BN77" i="8"/>
  <c r="BN78" i="8"/>
  <c r="BN79" i="8"/>
  <c r="BN80" i="8"/>
  <c r="BN81" i="8"/>
  <c r="BN82" i="8"/>
  <c r="BN83" i="8"/>
  <c r="BN4" i="8"/>
  <c r="BM5" i="8"/>
  <c r="BM6" i="8"/>
  <c r="BM7" i="8"/>
  <c r="BM8" i="8"/>
  <c r="BM9" i="8"/>
  <c r="BM10" i="8"/>
  <c r="BM11" i="8"/>
  <c r="BM12" i="8"/>
  <c r="BM13" i="8"/>
  <c r="BM14" i="8"/>
  <c r="BM15" i="8"/>
  <c r="BM16" i="8"/>
  <c r="BM17" i="8"/>
  <c r="BM18" i="8"/>
  <c r="BM19" i="8"/>
  <c r="BM20" i="8"/>
  <c r="BM21" i="8"/>
  <c r="BM22" i="8"/>
  <c r="BM23" i="8"/>
  <c r="BM24" i="8"/>
  <c r="BM25" i="8"/>
  <c r="BM26" i="8"/>
  <c r="BM27" i="8"/>
  <c r="BM28" i="8"/>
  <c r="BM29" i="8"/>
  <c r="BM30" i="8"/>
  <c r="BM31" i="8"/>
  <c r="BM32" i="8"/>
  <c r="BM33" i="8"/>
  <c r="BM34" i="8"/>
  <c r="BM35" i="8"/>
  <c r="BM36" i="8"/>
  <c r="BM37" i="8"/>
  <c r="BM38" i="8"/>
  <c r="BM39" i="8"/>
  <c r="BM40" i="8"/>
  <c r="BM41" i="8"/>
  <c r="BM42" i="8"/>
  <c r="BM43" i="8"/>
  <c r="BM44" i="8"/>
  <c r="BM45" i="8"/>
  <c r="BM46" i="8"/>
  <c r="BM47" i="8"/>
  <c r="BM48" i="8"/>
  <c r="BM49" i="8"/>
  <c r="BM50" i="8"/>
  <c r="BM51" i="8"/>
  <c r="BM52" i="8"/>
  <c r="BM53" i="8"/>
  <c r="BM54" i="8"/>
  <c r="BM55" i="8"/>
  <c r="BM56" i="8"/>
  <c r="BM57" i="8"/>
  <c r="BM58" i="8"/>
  <c r="BM59" i="8"/>
  <c r="BM60" i="8"/>
  <c r="BM61" i="8"/>
  <c r="BM62" i="8"/>
  <c r="BM63" i="8"/>
  <c r="BM64" i="8"/>
  <c r="BM65" i="8"/>
  <c r="BM66" i="8"/>
  <c r="BM67" i="8"/>
  <c r="BM68" i="8"/>
  <c r="BM69" i="8"/>
  <c r="BM70" i="8"/>
  <c r="BM71" i="8"/>
  <c r="BM72" i="8"/>
  <c r="BM73" i="8"/>
  <c r="BM74" i="8"/>
  <c r="BM75" i="8"/>
  <c r="BM76" i="8"/>
  <c r="BM77" i="8"/>
  <c r="BM78" i="8"/>
  <c r="BM79" i="8"/>
  <c r="BM80" i="8"/>
  <c r="BM81" i="8"/>
  <c r="BM82" i="8"/>
  <c r="BM83" i="8"/>
  <c r="BM4" i="8"/>
  <c r="BL5" i="8"/>
  <c r="BL6" i="8"/>
  <c r="BL7" i="8"/>
  <c r="BL8" i="8"/>
  <c r="BL9" i="8"/>
  <c r="BL10" i="8"/>
  <c r="BL11" i="8"/>
  <c r="BL12" i="8"/>
  <c r="BL13" i="8"/>
  <c r="BL14" i="8"/>
  <c r="BL15" i="8"/>
  <c r="BL16" i="8"/>
  <c r="BL17" i="8"/>
  <c r="BL18" i="8"/>
  <c r="BL19" i="8"/>
  <c r="BL20" i="8"/>
  <c r="BL21" i="8"/>
  <c r="BL22" i="8"/>
  <c r="BL23" i="8"/>
  <c r="BL24" i="8"/>
  <c r="BL25" i="8"/>
  <c r="BL26" i="8"/>
  <c r="BL27" i="8"/>
  <c r="BL28" i="8"/>
  <c r="BL29" i="8"/>
  <c r="BL30" i="8"/>
  <c r="BL31" i="8"/>
  <c r="BL32" i="8"/>
  <c r="BL33" i="8"/>
  <c r="BL34" i="8"/>
  <c r="BL35" i="8"/>
  <c r="BL36" i="8"/>
  <c r="BL37" i="8"/>
  <c r="BL38" i="8"/>
  <c r="BL39" i="8"/>
  <c r="BL40" i="8"/>
  <c r="BL41" i="8"/>
  <c r="BL42" i="8"/>
  <c r="BL43" i="8"/>
  <c r="BL44" i="8"/>
  <c r="BL45" i="8"/>
  <c r="BL46" i="8"/>
  <c r="BL47" i="8"/>
  <c r="BL48" i="8"/>
  <c r="BL49" i="8"/>
  <c r="BL50" i="8"/>
  <c r="BL51" i="8"/>
  <c r="BL52" i="8"/>
  <c r="BL53" i="8"/>
  <c r="BL54" i="8"/>
  <c r="BL55" i="8"/>
  <c r="BL56" i="8"/>
  <c r="BL57" i="8"/>
  <c r="BL58" i="8"/>
  <c r="BL59" i="8"/>
  <c r="BL60" i="8"/>
  <c r="BL61" i="8"/>
  <c r="BL62" i="8"/>
  <c r="BL63" i="8"/>
  <c r="BL64" i="8"/>
  <c r="BL65" i="8"/>
  <c r="BL66" i="8"/>
  <c r="BL67" i="8"/>
  <c r="BL68" i="8"/>
  <c r="BL69" i="8"/>
  <c r="BL70" i="8"/>
  <c r="BL71" i="8"/>
  <c r="BL72" i="8"/>
  <c r="BL73" i="8"/>
  <c r="BL74" i="8"/>
  <c r="BL75" i="8"/>
  <c r="BL76" i="8"/>
  <c r="BL77" i="8"/>
  <c r="BL78" i="8"/>
  <c r="BL79" i="8"/>
  <c r="BL80" i="8"/>
  <c r="BL81" i="8"/>
  <c r="BL82" i="8"/>
  <c r="BL83" i="8"/>
  <c r="BL4" i="8"/>
  <c r="BN5" i="7"/>
  <c r="BN6" i="7"/>
  <c r="BN7" i="7"/>
  <c r="BN8" i="7"/>
  <c r="BN9" i="7"/>
  <c r="BN10" i="7"/>
  <c r="BN11" i="7"/>
  <c r="BN12" i="7"/>
  <c r="BN13" i="7"/>
  <c r="BN14" i="7"/>
  <c r="BN15" i="7"/>
  <c r="BN16" i="7"/>
  <c r="BN17" i="7"/>
  <c r="BN18" i="7"/>
  <c r="BN19" i="7"/>
  <c r="BN20" i="7"/>
  <c r="BN21" i="7"/>
  <c r="BN22" i="7"/>
  <c r="BN23" i="7"/>
  <c r="BN24" i="7"/>
  <c r="BN25" i="7"/>
  <c r="BN26" i="7"/>
  <c r="BN27" i="7"/>
  <c r="BN28" i="7"/>
  <c r="BN29" i="7"/>
  <c r="BN30" i="7"/>
  <c r="BN31" i="7"/>
  <c r="BN32" i="7"/>
  <c r="BN33" i="7"/>
  <c r="BN34" i="7"/>
  <c r="BN35" i="7"/>
  <c r="BN36" i="7"/>
  <c r="BN37" i="7"/>
  <c r="BN38" i="7"/>
  <c r="BN39" i="7"/>
  <c r="BN40" i="7"/>
  <c r="BN41" i="7"/>
  <c r="BN42" i="7"/>
  <c r="BN43" i="7"/>
  <c r="BN44" i="7"/>
  <c r="BN45" i="7"/>
  <c r="BN46" i="7"/>
  <c r="BN47" i="7"/>
  <c r="BN48" i="7"/>
  <c r="BN49" i="7"/>
  <c r="BN50" i="7"/>
  <c r="BN51" i="7"/>
  <c r="BN52" i="7"/>
  <c r="BN53" i="7"/>
  <c r="BN54" i="7"/>
  <c r="BN55" i="7"/>
  <c r="BN56" i="7"/>
  <c r="BN57" i="7"/>
  <c r="BN58" i="7"/>
  <c r="BN59" i="7"/>
  <c r="BN60" i="7"/>
  <c r="BN61" i="7"/>
  <c r="BN62" i="7"/>
  <c r="BN63" i="7"/>
  <c r="BN64" i="7"/>
  <c r="BN65" i="7"/>
  <c r="BN66" i="7"/>
  <c r="BN67" i="7"/>
  <c r="BN68" i="7"/>
  <c r="BN69" i="7"/>
  <c r="BN70" i="7"/>
  <c r="BN71" i="7"/>
  <c r="BN72" i="7"/>
  <c r="BN73" i="7"/>
  <c r="BN74" i="7"/>
  <c r="BN75" i="7"/>
  <c r="BN76" i="7"/>
  <c r="BN77" i="7"/>
  <c r="BN78" i="7"/>
  <c r="BN79" i="7"/>
  <c r="BN80" i="7"/>
  <c r="BN81" i="7"/>
  <c r="BN82" i="7"/>
  <c r="BN83" i="7"/>
  <c r="BN4" i="7"/>
  <c r="BM5" i="7"/>
  <c r="BM6" i="7"/>
  <c r="BM7" i="7"/>
  <c r="BM8" i="7"/>
  <c r="BM9" i="7"/>
  <c r="BM10" i="7"/>
  <c r="BM11" i="7"/>
  <c r="BM12" i="7"/>
  <c r="BM13" i="7"/>
  <c r="BM14" i="7"/>
  <c r="BM15" i="7"/>
  <c r="BM16" i="7"/>
  <c r="BM17" i="7"/>
  <c r="BM18" i="7"/>
  <c r="BM19" i="7"/>
  <c r="BM20" i="7"/>
  <c r="BM21" i="7"/>
  <c r="BM22" i="7"/>
  <c r="BM23" i="7"/>
  <c r="BM24" i="7"/>
  <c r="BM25" i="7"/>
  <c r="BM26" i="7"/>
  <c r="BM27" i="7"/>
  <c r="BM28" i="7"/>
  <c r="BM29" i="7"/>
  <c r="BM30" i="7"/>
  <c r="BM31" i="7"/>
  <c r="BM32" i="7"/>
  <c r="BM33" i="7"/>
  <c r="BM34" i="7"/>
  <c r="BM35" i="7"/>
  <c r="BM36" i="7"/>
  <c r="BM37" i="7"/>
  <c r="BM38" i="7"/>
  <c r="BM39" i="7"/>
  <c r="BM40" i="7"/>
  <c r="BM41" i="7"/>
  <c r="BM42" i="7"/>
  <c r="BM43" i="7"/>
  <c r="BM44" i="7"/>
  <c r="BM45" i="7"/>
  <c r="BM46" i="7"/>
  <c r="BM47" i="7"/>
  <c r="BM48" i="7"/>
  <c r="BM49" i="7"/>
  <c r="BM50" i="7"/>
  <c r="BM51" i="7"/>
  <c r="BM52" i="7"/>
  <c r="BM53" i="7"/>
  <c r="BM54" i="7"/>
  <c r="BM55" i="7"/>
  <c r="BM56" i="7"/>
  <c r="BM57" i="7"/>
  <c r="BM58" i="7"/>
  <c r="BM59" i="7"/>
  <c r="BM60" i="7"/>
  <c r="BM61" i="7"/>
  <c r="BM62" i="7"/>
  <c r="BM63" i="7"/>
  <c r="BM64" i="7"/>
  <c r="BM65" i="7"/>
  <c r="BM66" i="7"/>
  <c r="BM67" i="7"/>
  <c r="BM68" i="7"/>
  <c r="BM69" i="7"/>
  <c r="BM70" i="7"/>
  <c r="BM71" i="7"/>
  <c r="BM72" i="7"/>
  <c r="BM73" i="7"/>
  <c r="BM74" i="7"/>
  <c r="BM75" i="7"/>
  <c r="BM76" i="7"/>
  <c r="BM77" i="7"/>
  <c r="BM78" i="7"/>
  <c r="BM79" i="7"/>
  <c r="BM80" i="7"/>
  <c r="BM81" i="7"/>
  <c r="BM82" i="7"/>
  <c r="BM83" i="7"/>
  <c r="BM4" i="7"/>
  <c r="BL5" i="7"/>
  <c r="BL6" i="7"/>
  <c r="BL7" i="7"/>
  <c r="BL8" i="7"/>
  <c r="BL9" i="7"/>
  <c r="BL10" i="7"/>
  <c r="BL11" i="7"/>
  <c r="BL12" i="7"/>
  <c r="BL13" i="7"/>
  <c r="BL14" i="7"/>
  <c r="BL15" i="7"/>
  <c r="BL16" i="7"/>
  <c r="BL17" i="7"/>
  <c r="BL18" i="7"/>
  <c r="BL19" i="7"/>
  <c r="BL20" i="7"/>
  <c r="BL21" i="7"/>
  <c r="BL22" i="7"/>
  <c r="BL23" i="7"/>
  <c r="BL24" i="7"/>
  <c r="BL25" i="7"/>
  <c r="BL26" i="7"/>
  <c r="BL27" i="7"/>
  <c r="BL28" i="7"/>
  <c r="BL29" i="7"/>
  <c r="BL30" i="7"/>
  <c r="BL31" i="7"/>
  <c r="BL32" i="7"/>
  <c r="BL33" i="7"/>
  <c r="BL34" i="7"/>
  <c r="BL35" i="7"/>
  <c r="BL36" i="7"/>
  <c r="BL37" i="7"/>
  <c r="BL38" i="7"/>
  <c r="BL39" i="7"/>
  <c r="BL40" i="7"/>
  <c r="BL41" i="7"/>
  <c r="BL42" i="7"/>
  <c r="BL43" i="7"/>
  <c r="BL44" i="7"/>
  <c r="BL45" i="7"/>
  <c r="BL46" i="7"/>
  <c r="BL47" i="7"/>
  <c r="BL48" i="7"/>
  <c r="BL49" i="7"/>
  <c r="BL50" i="7"/>
  <c r="BL51" i="7"/>
  <c r="BL52" i="7"/>
  <c r="BL53" i="7"/>
  <c r="BL54" i="7"/>
  <c r="BL55" i="7"/>
  <c r="BL56" i="7"/>
  <c r="BL57" i="7"/>
  <c r="BL58" i="7"/>
  <c r="BL59" i="7"/>
  <c r="BL60" i="7"/>
  <c r="BL61" i="7"/>
  <c r="BL62" i="7"/>
  <c r="BL63" i="7"/>
  <c r="BL64" i="7"/>
  <c r="BL65" i="7"/>
  <c r="BL66" i="7"/>
  <c r="BL67" i="7"/>
  <c r="BL68" i="7"/>
  <c r="BL69" i="7"/>
  <c r="BL70" i="7"/>
  <c r="BL71" i="7"/>
  <c r="BL72" i="7"/>
  <c r="BL73" i="7"/>
  <c r="BL74" i="7"/>
  <c r="BL75" i="7"/>
  <c r="BL76" i="7"/>
  <c r="BL77" i="7"/>
  <c r="BL78" i="7"/>
  <c r="BL79" i="7"/>
  <c r="BL80" i="7"/>
  <c r="BL81" i="7"/>
  <c r="BL82" i="7"/>
  <c r="BL83" i="7"/>
  <c r="BL4" i="7"/>
  <c r="BK5" i="7"/>
  <c r="BK6" i="7"/>
  <c r="BK7" i="7"/>
  <c r="BK8" i="7"/>
  <c r="BK9" i="7"/>
  <c r="BK10" i="7"/>
  <c r="BK11" i="7"/>
  <c r="BK12" i="7"/>
  <c r="BK13" i="7"/>
  <c r="BK14" i="7"/>
  <c r="BK15" i="7"/>
  <c r="BK16" i="7"/>
  <c r="BK17" i="7"/>
  <c r="BK18" i="7"/>
  <c r="BK19" i="7"/>
  <c r="BK20" i="7"/>
  <c r="BK21" i="7"/>
  <c r="BK22" i="7"/>
  <c r="BK23" i="7"/>
  <c r="BK24" i="7"/>
  <c r="BK25" i="7"/>
  <c r="BK26" i="7"/>
  <c r="BK27" i="7"/>
  <c r="BK28" i="7"/>
  <c r="BK29" i="7"/>
  <c r="BK30" i="7"/>
  <c r="BK31" i="7"/>
  <c r="BK32" i="7"/>
  <c r="BK33" i="7"/>
  <c r="BK34" i="7"/>
  <c r="BK35" i="7"/>
  <c r="BK36" i="7"/>
  <c r="BK37" i="7"/>
  <c r="BK38" i="7"/>
  <c r="BK39" i="7"/>
  <c r="BK40" i="7"/>
  <c r="BK41" i="7"/>
  <c r="BK42" i="7"/>
  <c r="BK43" i="7"/>
  <c r="BK44" i="7"/>
  <c r="BK45" i="7"/>
  <c r="BK46" i="7"/>
  <c r="BK47" i="7"/>
  <c r="BK48" i="7"/>
  <c r="BK49" i="7"/>
  <c r="BK50" i="7"/>
  <c r="BK51" i="7"/>
  <c r="BK52" i="7"/>
  <c r="BK53" i="7"/>
  <c r="BK54" i="7"/>
  <c r="BK55" i="7"/>
  <c r="BK56" i="7"/>
  <c r="BK57" i="7"/>
  <c r="BK58" i="7"/>
  <c r="BK59" i="7"/>
  <c r="BK60" i="7"/>
  <c r="BK61" i="7"/>
  <c r="BK62" i="7"/>
  <c r="BK63" i="7"/>
  <c r="BK64" i="7"/>
  <c r="BK65" i="7"/>
  <c r="BK66" i="7"/>
  <c r="BK67" i="7"/>
  <c r="BK68" i="7"/>
  <c r="BK69" i="7"/>
  <c r="BK70" i="7"/>
  <c r="BK71" i="7"/>
  <c r="BK72" i="7"/>
  <c r="BK73" i="7"/>
  <c r="BK74" i="7"/>
  <c r="BK75" i="7"/>
  <c r="BK76" i="7"/>
  <c r="BK77" i="7"/>
  <c r="BK78" i="7"/>
  <c r="BK79" i="7"/>
  <c r="BK80" i="7"/>
  <c r="BK81" i="7"/>
  <c r="BK82" i="7"/>
  <c r="BK83" i="7"/>
  <c r="BK4" i="7"/>
  <c r="BN5" i="6"/>
  <c r="BN6" i="6"/>
  <c r="BN7" i="6"/>
  <c r="BN8" i="6"/>
  <c r="BN9" i="6"/>
  <c r="BN10" i="6"/>
  <c r="BN11" i="6"/>
  <c r="BN12" i="6"/>
  <c r="BN13" i="6"/>
  <c r="BN14" i="6"/>
  <c r="BN15" i="6"/>
  <c r="BN16" i="6"/>
  <c r="BN17" i="6"/>
  <c r="BN18" i="6"/>
  <c r="BN19" i="6"/>
  <c r="BN20" i="6"/>
  <c r="BN21" i="6"/>
  <c r="BN22" i="6"/>
  <c r="BN23" i="6"/>
  <c r="BN24" i="6"/>
  <c r="BN25" i="6"/>
  <c r="BN26" i="6"/>
  <c r="BN27" i="6"/>
  <c r="BN28" i="6"/>
  <c r="BN29" i="6"/>
  <c r="BN30" i="6"/>
  <c r="BN31" i="6"/>
  <c r="BN32" i="6"/>
  <c r="BN33" i="6"/>
  <c r="BN34" i="6"/>
  <c r="BN35" i="6"/>
  <c r="BN36" i="6"/>
  <c r="BN37" i="6"/>
  <c r="BN38" i="6"/>
  <c r="BN39" i="6"/>
  <c r="BN40" i="6"/>
  <c r="BN41" i="6"/>
  <c r="BN42" i="6"/>
  <c r="BN43" i="6"/>
  <c r="BN44" i="6"/>
  <c r="BN45" i="6"/>
  <c r="BN46" i="6"/>
  <c r="BN47" i="6"/>
  <c r="BN48" i="6"/>
  <c r="BN49" i="6"/>
  <c r="BN50" i="6"/>
  <c r="BN51" i="6"/>
  <c r="BN52" i="6"/>
  <c r="BN53" i="6"/>
  <c r="BN54" i="6"/>
  <c r="BN55" i="6"/>
  <c r="BN56" i="6"/>
  <c r="BN57" i="6"/>
  <c r="BN58" i="6"/>
  <c r="BN59" i="6"/>
  <c r="BN60" i="6"/>
  <c r="BN61" i="6"/>
  <c r="BN62" i="6"/>
  <c r="BN63" i="6"/>
  <c r="BN64" i="6"/>
  <c r="BN65" i="6"/>
  <c r="BN66" i="6"/>
  <c r="BN67" i="6"/>
  <c r="BN68" i="6"/>
  <c r="BN69" i="6"/>
  <c r="BN70" i="6"/>
  <c r="BN71" i="6"/>
  <c r="BN72" i="6"/>
  <c r="BN73" i="6"/>
  <c r="BN74" i="6"/>
  <c r="BN75" i="6"/>
  <c r="BN76" i="6"/>
  <c r="BN77" i="6"/>
  <c r="BN78" i="6"/>
  <c r="BN79" i="6"/>
  <c r="BN80" i="6"/>
  <c r="BN81" i="6"/>
  <c r="BN82" i="6"/>
  <c r="BN83" i="6"/>
  <c r="BN4" i="6"/>
  <c r="BM5" i="6"/>
  <c r="BM6" i="6"/>
  <c r="BM7" i="6"/>
  <c r="BM8" i="6"/>
  <c r="BM9" i="6"/>
  <c r="BM10" i="6"/>
  <c r="BM11" i="6"/>
  <c r="BM12" i="6"/>
  <c r="BM13" i="6"/>
  <c r="BM14" i="6"/>
  <c r="BM15" i="6"/>
  <c r="BM16" i="6"/>
  <c r="BM17" i="6"/>
  <c r="BM18" i="6"/>
  <c r="BM19" i="6"/>
  <c r="BM20" i="6"/>
  <c r="BM21" i="6"/>
  <c r="BM22" i="6"/>
  <c r="BM23" i="6"/>
  <c r="BM24" i="6"/>
  <c r="BM25" i="6"/>
  <c r="BM26" i="6"/>
  <c r="BM27" i="6"/>
  <c r="BM28" i="6"/>
  <c r="BM29" i="6"/>
  <c r="BM30" i="6"/>
  <c r="BM31" i="6"/>
  <c r="BM32" i="6"/>
  <c r="BM33" i="6"/>
  <c r="BM34" i="6"/>
  <c r="BM35" i="6"/>
  <c r="BM36" i="6"/>
  <c r="BM37" i="6"/>
  <c r="BM38" i="6"/>
  <c r="BM39" i="6"/>
  <c r="BM40" i="6"/>
  <c r="BM41" i="6"/>
  <c r="BM42" i="6"/>
  <c r="BM43" i="6"/>
  <c r="BM44" i="6"/>
  <c r="BM45" i="6"/>
  <c r="BM46" i="6"/>
  <c r="BM47" i="6"/>
  <c r="BM48" i="6"/>
  <c r="BM49" i="6"/>
  <c r="BM50" i="6"/>
  <c r="BM51" i="6"/>
  <c r="BM52" i="6"/>
  <c r="BM53" i="6"/>
  <c r="BM54" i="6"/>
  <c r="BM55" i="6"/>
  <c r="BM56" i="6"/>
  <c r="BM57" i="6"/>
  <c r="BM58" i="6"/>
  <c r="BM59" i="6"/>
  <c r="BM60" i="6"/>
  <c r="BM61" i="6"/>
  <c r="BM62" i="6"/>
  <c r="BM63" i="6"/>
  <c r="BM64" i="6"/>
  <c r="BM65" i="6"/>
  <c r="BM66" i="6"/>
  <c r="BM67" i="6"/>
  <c r="BM68" i="6"/>
  <c r="BM69" i="6"/>
  <c r="BM70" i="6"/>
  <c r="BM71" i="6"/>
  <c r="BM72" i="6"/>
  <c r="BM73" i="6"/>
  <c r="BM74" i="6"/>
  <c r="BM75" i="6"/>
  <c r="BM76" i="6"/>
  <c r="BM77" i="6"/>
  <c r="BM78" i="6"/>
  <c r="BM79" i="6"/>
  <c r="BM80" i="6"/>
  <c r="BM81" i="6"/>
  <c r="BM82" i="6"/>
  <c r="BM83" i="6"/>
  <c r="BM4" i="6"/>
  <c r="BL5" i="6"/>
  <c r="BL6" i="6"/>
  <c r="BL7" i="6"/>
  <c r="BL8" i="6"/>
  <c r="BL9" i="6"/>
  <c r="BL10" i="6"/>
  <c r="BL11" i="6"/>
  <c r="BL12" i="6"/>
  <c r="BL13" i="6"/>
  <c r="BL14" i="6"/>
  <c r="BL15" i="6"/>
  <c r="BL16" i="6"/>
  <c r="BL17" i="6"/>
  <c r="BL18" i="6"/>
  <c r="BL19" i="6"/>
  <c r="BL20" i="6"/>
  <c r="BL21" i="6"/>
  <c r="BL22" i="6"/>
  <c r="BL23" i="6"/>
  <c r="BL24" i="6"/>
  <c r="BL25" i="6"/>
  <c r="BL26" i="6"/>
  <c r="BL27" i="6"/>
  <c r="BL28" i="6"/>
  <c r="BL29" i="6"/>
  <c r="BL30" i="6"/>
  <c r="BL31" i="6"/>
  <c r="BL32" i="6"/>
  <c r="BL33" i="6"/>
  <c r="BL34" i="6"/>
  <c r="BL35" i="6"/>
  <c r="BL36" i="6"/>
  <c r="BL37" i="6"/>
  <c r="BL38" i="6"/>
  <c r="BL39" i="6"/>
  <c r="BL40" i="6"/>
  <c r="BL41" i="6"/>
  <c r="BL42" i="6"/>
  <c r="BL43" i="6"/>
  <c r="BL44" i="6"/>
  <c r="BL45" i="6"/>
  <c r="BL46" i="6"/>
  <c r="BL47" i="6"/>
  <c r="BL48" i="6"/>
  <c r="BL49" i="6"/>
  <c r="BL50" i="6"/>
  <c r="BL51" i="6"/>
  <c r="BL52" i="6"/>
  <c r="BL53" i="6"/>
  <c r="BL54" i="6"/>
  <c r="BL55" i="6"/>
  <c r="BL56" i="6"/>
  <c r="BL57" i="6"/>
  <c r="BL58" i="6"/>
  <c r="BL59" i="6"/>
  <c r="BL60" i="6"/>
  <c r="BL61" i="6"/>
  <c r="BL62" i="6"/>
  <c r="BL63" i="6"/>
  <c r="BL64" i="6"/>
  <c r="BL65" i="6"/>
  <c r="BL66" i="6"/>
  <c r="BL67" i="6"/>
  <c r="BL68" i="6"/>
  <c r="BL69" i="6"/>
  <c r="BL70" i="6"/>
  <c r="BL71" i="6"/>
  <c r="BL72" i="6"/>
  <c r="BL73" i="6"/>
  <c r="BL74" i="6"/>
  <c r="BL75" i="6"/>
  <c r="BL76" i="6"/>
  <c r="BL77" i="6"/>
  <c r="BL78" i="6"/>
  <c r="BL79" i="6"/>
  <c r="BL80" i="6"/>
  <c r="BL81" i="6"/>
  <c r="BL82" i="6"/>
  <c r="BL83" i="6"/>
  <c r="BL4" i="6"/>
  <c r="BK5" i="6"/>
  <c r="BK6" i="6"/>
  <c r="BK7" i="6"/>
  <c r="BK8" i="6"/>
  <c r="BK9" i="6"/>
  <c r="BK10" i="6"/>
  <c r="BK11" i="6"/>
  <c r="BK12" i="6"/>
  <c r="BK13" i="6"/>
  <c r="BK14" i="6"/>
  <c r="BK15" i="6"/>
  <c r="BK16" i="6"/>
  <c r="BK17" i="6"/>
  <c r="BK18" i="6"/>
  <c r="BK19" i="6"/>
  <c r="BK20" i="6"/>
  <c r="BK21" i="6"/>
  <c r="BK22" i="6"/>
  <c r="BK23" i="6"/>
  <c r="BK24" i="6"/>
  <c r="BK25" i="6"/>
  <c r="BK26" i="6"/>
  <c r="BK27" i="6"/>
  <c r="BK28" i="6"/>
  <c r="BK29" i="6"/>
  <c r="BK30" i="6"/>
  <c r="BK31" i="6"/>
  <c r="BK32" i="6"/>
  <c r="BK33" i="6"/>
  <c r="BK34" i="6"/>
  <c r="BK35" i="6"/>
  <c r="BK36" i="6"/>
  <c r="BK37" i="6"/>
  <c r="BK38" i="6"/>
  <c r="BK39" i="6"/>
  <c r="BK40" i="6"/>
  <c r="BK41" i="6"/>
  <c r="BK42" i="6"/>
  <c r="BK43" i="6"/>
  <c r="BK44" i="6"/>
  <c r="BK45" i="6"/>
  <c r="BK46" i="6"/>
  <c r="BK47" i="6"/>
  <c r="BK48" i="6"/>
  <c r="BK49" i="6"/>
  <c r="BK50" i="6"/>
  <c r="BK51" i="6"/>
  <c r="BK52" i="6"/>
  <c r="BK53" i="6"/>
  <c r="BK54" i="6"/>
  <c r="BK55" i="6"/>
  <c r="BK56" i="6"/>
  <c r="BK57" i="6"/>
  <c r="BK58" i="6"/>
  <c r="BK59" i="6"/>
  <c r="BK60" i="6"/>
  <c r="BK61" i="6"/>
  <c r="BK62" i="6"/>
  <c r="BK63" i="6"/>
  <c r="BK64" i="6"/>
  <c r="BK65" i="6"/>
  <c r="BK66" i="6"/>
  <c r="BK67" i="6"/>
  <c r="BK68" i="6"/>
  <c r="BK69" i="6"/>
  <c r="BK70" i="6"/>
  <c r="BK71" i="6"/>
  <c r="BK72" i="6"/>
  <c r="BK73" i="6"/>
  <c r="BK74" i="6"/>
  <c r="BK75" i="6"/>
  <c r="BK76" i="6"/>
  <c r="BK77" i="6"/>
  <c r="BK78" i="6"/>
  <c r="BK79" i="6"/>
  <c r="BK80" i="6"/>
  <c r="BK81" i="6"/>
  <c r="BK82" i="6"/>
  <c r="BK83" i="6"/>
  <c r="BK4" i="6"/>
  <c r="BN5" i="5"/>
  <c r="BN6" i="5"/>
  <c r="BN7" i="5"/>
  <c r="BN8" i="5"/>
  <c r="BN9" i="5"/>
  <c r="BN10" i="5"/>
  <c r="BN11" i="5"/>
  <c r="BN12" i="5"/>
  <c r="BN13" i="5"/>
  <c r="BN14" i="5"/>
  <c r="BN15" i="5"/>
  <c r="BN16" i="5"/>
  <c r="BN17" i="5"/>
  <c r="BN18" i="5"/>
  <c r="BN19" i="5"/>
  <c r="BN20" i="5"/>
  <c r="BN21" i="5"/>
  <c r="BN22" i="5"/>
  <c r="BN23" i="5"/>
  <c r="BN24" i="5"/>
  <c r="BN25" i="5"/>
  <c r="BN26" i="5"/>
  <c r="BN27" i="5"/>
  <c r="BN28" i="5"/>
  <c r="BN29" i="5"/>
  <c r="BN30" i="5"/>
  <c r="BN31" i="5"/>
  <c r="BN32" i="5"/>
  <c r="BN33" i="5"/>
  <c r="BN34" i="5"/>
  <c r="BN35" i="5"/>
  <c r="BN36" i="5"/>
  <c r="BN37" i="5"/>
  <c r="BN38" i="5"/>
  <c r="BN39" i="5"/>
  <c r="BN40" i="5"/>
  <c r="BN41" i="5"/>
  <c r="BN42" i="5"/>
  <c r="BN43" i="5"/>
  <c r="BN44" i="5"/>
  <c r="BN45" i="5"/>
  <c r="BN46" i="5"/>
  <c r="BN47" i="5"/>
  <c r="BN48" i="5"/>
  <c r="BN49" i="5"/>
  <c r="BN50" i="5"/>
  <c r="BN51" i="5"/>
  <c r="BN52" i="5"/>
  <c r="BN53" i="5"/>
  <c r="BN54" i="5"/>
  <c r="BN55" i="5"/>
  <c r="BN56" i="5"/>
  <c r="BN57" i="5"/>
  <c r="BN58" i="5"/>
  <c r="BN59" i="5"/>
  <c r="BN60" i="5"/>
  <c r="BN61" i="5"/>
  <c r="BN62" i="5"/>
  <c r="BN63" i="5"/>
  <c r="BN64" i="5"/>
  <c r="BN65" i="5"/>
  <c r="BN66" i="5"/>
  <c r="BN67" i="5"/>
  <c r="BN68" i="5"/>
  <c r="BN69" i="5"/>
  <c r="BN70" i="5"/>
  <c r="BN71" i="5"/>
  <c r="BN72" i="5"/>
  <c r="BN73" i="5"/>
  <c r="BN74" i="5"/>
  <c r="BN75" i="5"/>
  <c r="BN76" i="5"/>
  <c r="BN77" i="5"/>
  <c r="BN78" i="5"/>
  <c r="BN79" i="5"/>
  <c r="BN80" i="5"/>
  <c r="BN81" i="5"/>
  <c r="BN82" i="5"/>
  <c r="BN83" i="5"/>
  <c r="BN4" i="5"/>
  <c r="BM5" i="5"/>
  <c r="BM6" i="5"/>
  <c r="BM7" i="5"/>
  <c r="BM8" i="5"/>
  <c r="BM9" i="5"/>
  <c r="BM10" i="5"/>
  <c r="BM11" i="5"/>
  <c r="BM12" i="5"/>
  <c r="BM13" i="5"/>
  <c r="BM14" i="5"/>
  <c r="BM15" i="5"/>
  <c r="BM16" i="5"/>
  <c r="BM17" i="5"/>
  <c r="BM18" i="5"/>
  <c r="BM19" i="5"/>
  <c r="BM20" i="5"/>
  <c r="BM21" i="5"/>
  <c r="BM22" i="5"/>
  <c r="BM23" i="5"/>
  <c r="BM24" i="5"/>
  <c r="BM25" i="5"/>
  <c r="BM26" i="5"/>
  <c r="BM27" i="5"/>
  <c r="BM28" i="5"/>
  <c r="BM29" i="5"/>
  <c r="BM30" i="5"/>
  <c r="BM31" i="5"/>
  <c r="BM32" i="5"/>
  <c r="BM33" i="5"/>
  <c r="BM34" i="5"/>
  <c r="BM35" i="5"/>
  <c r="BM36" i="5"/>
  <c r="BM37" i="5"/>
  <c r="BM38" i="5"/>
  <c r="BM39" i="5"/>
  <c r="BM40" i="5"/>
  <c r="BM41" i="5"/>
  <c r="BM42" i="5"/>
  <c r="BM43" i="5"/>
  <c r="BM44" i="5"/>
  <c r="BM45" i="5"/>
  <c r="BM46" i="5"/>
  <c r="BM47" i="5"/>
  <c r="BM48" i="5"/>
  <c r="BM49" i="5"/>
  <c r="BM50" i="5"/>
  <c r="BM51" i="5"/>
  <c r="BM52" i="5"/>
  <c r="BM53" i="5"/>
  <c r="BM54" i="5"/>
  <c r="BM55" i="5"/>
  <c r="BM56" i="5"/>
  <c r="BM57" i="5"/>
  <c r="BM58" i="5"/>
  <c r="BM59" i="5"/>
  <c r="BM60" i="5"/>
  <c r="BM61" i="5"/>
  <c r="BM62" i="5"/>
  <c r="BM63" i="5"/>
  <c r="BM64" i="5"/>
  <c r="BM65" i="5"/>
  <c r="BM66" i="5"/>
  <c r="BM67" i="5"/>
  <c r="BM68" i="5"/>
  <c r="BM69" i="5"/>
  <c r="BM70" i="5"/>
  <c r="BM71" i="5"/>
  <c r="BM72" i="5"/>
  <c r="BM73" i="5"/>
  <c r="BM74" i="5"/>
  <c r="BM75" i="5"/>
  <c r="BM76" i="5"/>
  <c r="BM77" i="5"/>
  <c r="BM78" i="5"/>
  <c r="BM79" i="5"/>
  <c r="BM80" i="5"/>
  <c r="BM81" i="5"/>
  <c r="BM82" i="5"/>
  <c r="BM83" i="5"/>
  <c r="BM4" i="5"/>
  <c r="BL5" i="5"/>
  <c r="BL6" i="5"/>
  <c r="BL7" i="5"/>
  <c r="BL8" i="5"/>
  <c r="BL9" i="5"/>
  <c r="BL10" i="5"/>
  <c r="BL11" i="5"/>
  <c r="BL12" i="5"/>
  <c r="BL13" i="5"/>
  <c r="BL14" i="5"/>
  <c r="BL15" i="5"/>
  <c r="BL16" i="5"/>
  <c r="BL17" i="5"/>
  <c r="BL18" i="5"/>
  <c r="BL19" i="5"/>
  <c r="BL20" i="5"/>
  <c r="BL21" i="5"/>
  <c r="BL22" i="5"/>
  <c r="BL23" i="5"/>
  <c r="BL24" i="5"/>
  <c r="BL25" i="5"/>
  <c r="BL26" i="5"/>
  <c r="BL27" i="5"/>
  <c r="BL28" i="5"/>
  <c r="BL29" i="5"/>
  <c r="BL30" i="5"/>
  <c r="BL31" i="5"/>
  <c r="BL32" i="5"/>
  <c r="BL33" i="5"/>
  <c r="BL34" i="5"/>
  <c r="BL35" i="5"/>
  <c r="BL36" i="5"/>
  <c r="BL37" i="5"/>
  <c r="BL38" i="5"/>
  <c r="BL39" i="5"/>
  <c r="BL40" i="5"/>
  <c r="BL41" i="5"/>
  <c r="BL42" i="5"/>
  <c r="BL43" i="5"/>
  <c r="BL44" i="5"/>
  <c r="BL45" i="5"/>
  <c r="BL46" i="5"/>
  <c r="BL47" i="5"/>
  <c r="BL48" i="5"/>
  <c r="BL49" i="5"/>
  <c r="BL50" i="5"/>
  <c r="BL51" i="5"/>
  <c r="BL52" i="5"/>
  <c r="BL53" i="5"/>
  <c r="BL54" i="5"/>
  <c r="BL55" i="5"/>
  <c r="BL56" i="5"/>
  <c r="BL57" i="5"/>
  <c r="BL58" i="5"/>
  <c r="BL59" i="5"/>
  <c r="BL60" i="5"/>
  <c r="BL61" i="5"/>
  <c r="BL62" i="5"/>
  <c r="BL63" i="5"/>
  <c r="BL64" i="5"/>
  <c r="BL65" i="5"/>
  <c r="BL66" i="5"/>
  <c r="BL67" i="5"/>
  <c r="BL68" i="5"/>
  <c r="BL69" i="5"/>
  <c r="BL70" i="5"/>
  <c r="BL71" i="5"/>
  <c r="BL72" i="5"/>
  <c r="BL73" i="5"/>
  <c r="BL74" i="5"/>
  <c r="BL75" i="5"/>
  <c r="BL76" i="5"/>
  <c r="BL77" i="5"/>
  <c r="BL78" i="5"/>
  <c r="BL79" i="5"/>
  <c r="BL80" i="5"/>
  <c r="BL81" i="5"/>
  <c r="BL82" i="5"/>
  <c r="BL83" i="5"/>
  <c r="BL4" i="5"/>
  <c r="BK5" i="5"/>
  <c r="BK6" i="5"/>
  <c r="BK7" i="5"/>
  <c r="BK8" i="5"/>
  <c r="BK9" i="5"/>
  <c r="BK10" i="5"/>
  <c r="BK11" i="5"/>
  <c r="BK12" i="5"/>
  <c r="BK13" i="5"/>
  <c r="BK14" i="5"/>
  <c r="BK15" i="5"/>
  <c r="BK16" i="5"/>
  <c r="BK17" i="5"/>
  <c r="BK18" i="5"/>
  <c r="BK19" i="5"/>
  <c r="BK20" i="5"/>
  <c r="BK21" i="5"/>
  <c r="BK22" i="5"/>
  <c r="BK23" i="5"/>
  <c r="BK24" i="5"/>
  <c r="BK25" i="5"/>
  <c r="BK26" i="5"/>
  <c r="BK27" i="5"/>
  <c r="BK28" i="5"/>
  <c r="BK29" i="5"/>
  <c r="BK30" i="5"/>
  <c r="BK31" i="5"/>
  <c r="BK32" i="5"/>
  <c r="BK33" i="5"/>
  <c r="BK34" i="5"/>
  <c r="BK35" i="5"/>
  <c r="BK36" i="5"/>
  <c r="BK37" i="5"/>
  <c r="BK38" i="5"/>
  <c r="BK39" i="5"/>
  <c r="BK40" i="5"/>
  <c r="BK41" i="5"/>
  <c r="BK42" i="5"/>
  <c r="BK43" i="5"/>
  <c r="BK44" i="5"/>
  <c r="BK45" i="5"/>
  <c r="BK46" i="5"/>
  <c r="BK47" i="5"/>
  <c r="BK48" i="5"/>
  <c r="BK49" i="5"/>
  <c r="BK50" i="5"/>
  <c r="BK51" i="5"/>
  <c r="BK52" i="5"/>
  <c r="BK53" i="5"/>
  <c r="BK54" i="5"/>
  <c r="BK55" i="5"/>
  <c r="BK56" i="5"/>
  <c r="BK57" i="5"/>
  <c r="BK58" i="5"/>
  <c r="BK59" i="5"/>
  <c r="BK60" i="5"/>
  <c r="BK61" i="5"/>
  <c r="BK62" i="5"/>
  <c r="BK63" i="5"/>
  <c r="BK64" i="5"/>
  <c r="BK65" i="5"/>
  <c r="BK66" i="5"/>
  <c r="BK67" i="5"/>
  <c r="BK68" i="5"/>
  <c r="BK69" i="5"/>
  <c r="BK70" i="5"/>
  <c r="BK71" i="5"/>
  <c r="BK72" i="5"/>
  <c r="BK73" i="5"/>
  <c r="BK74" i="5"/>
  <c r="BK75" i="5"/>
  <c r="BK76" i="5"/>
  <c r="BK77" i="5"/>
  <c r="BK78" i="5"/>
  <c r="BK79" i="5"/>
  <c r="BK80" i="5"/>
  <c r="BK81" i="5"/>
  <c r="BK82" i="5"/>
  <c r="BK83" i="5"/>
  <c r="BK4" i="5"/>
  <c r="BM5" i="3"/>
  <c r="BM6" i="3"/>
  <c r="BM7" i="3"/>
  <c r="BM8" i="3"/>
  <c r="BM9" i="3"/>
  <c r="BM10" i="3"/>
  <c r="BM11" i="3"/>
  <c r="BM12" i="3"/>
  <c r="BM13" i="3"/>
  <c r="BM14" i="3"/>
  <c r="BM15" i="3"/>
  <c r="BM16" i="3"/>
  <c r="BM17" i="3"/>
  <c r="BM18" i="3"/>
  <c r="BM19" i="3"/>
  <c r="BM20" i="3"/>
  <c r="BM21" i="3"/>
  <c r="BM22" i="3"/>
  <c r="BM23" i="3"/>
  <c r="BM24" i="3"/>
  <c r="BM25" i="3"/>
  <c r="BM26" i="3"/>
  <c r="BM27" i="3"/>
  <c r="BM28" i="3"/>
  <c r="BM29" i="3"/>
  <c r="BM30" i="3"/>
  <c r="BM31" i="3"/>
  <c r="BM32" i="3"/>
  <c r="BM33" i="3"/>
  <c r="BM34" i="3"/>
  <c r="BM35" i="3"/>
  <c r="BM36" i="3"/>
  <c r="BM37" i="3"/>
  <c r="BM38" i="3"/>
  <c r="BM39" i="3"/>
  <c r="BM40" i="3"/>
  <c r="BM41" i="3"/>
  <c r="BM42" i="3"/>
  <c r="BM43" i="3"/>
  <c r="BM44" i="3"/>
  <c r="BM45" i="3"/>
  <c r="BM46" i="3"/>
  <c r="BM47" i="3"/>
  <c r="BM48" i="3"/>
  <c r="BM49" i="3"/>
  <c r="BM50" i="3"/>
  <c r="BM51" i="3"/>
  <c r="BM52" i="3"/>
  <c r="BM53" i="3"/>
  <c r="BM54" i="3"/>
  <c r="BM55" i="3"/>
  <c r="BM56" i="3"/>
  <c r="BM57" i="3"/>
  <c r="BM58" i="3"/>
  <c r="BM59" i="3"/>
  <c r="BM60" i="3"/>
  <c r="BM61" i="3"/>
  <c r="BM62" i="3"/>
  <c r="BM63" i="3"/>
  <c r="BM64" i="3"/>
  <c r="BM65" i="3"/>
  <c r="BM66" i="3"/>
  <c r="BM67" i="3"/>
  <c r="BM68" i="3"/>
  <c r="BM69" i="3"/>
  <c r="BM70" i="3"/>
  <c r="BM71" i="3"/>
  <c r="BM72" i="3"/>
  <c r="BM73" i="3"/>
  <c r="BM74" i="3"/>
  <c r="BM75" i="3"/>
  <c r="BM76" i="3"/>
  <c r="BM77" i="3"/>
  <c r="BM78" i="3"/>
  <c r="BM79" i="3"/>
  <c r="BM80" i="3"/>
  <c r="BM81" i="3"/>
  <c r="BM82" i="3"/>
  <c r="BM83" i="3"/>
  <c r="BM4" i="3"/>
  <c r="BL5" i="3"/>
  <c r="BL6" i="3"/>
  <c r="BL7" i="3"/>
  <c r="BL8" i="3"/>
  <c r="BL9" i="3"/>
  <c r="BL10" i="3"/>
  <c r="BL11" i="3"/>
  <c r="BL12" i="3"/>
  <c r="BL13" i="3"/>
  <c r="BL14" i="3"/>
  <c r="BL15" i="3"/>
  <c r="BL16" i="3"/>
  <c r="BL17" i="3"/>
  <c r="BL18" i="3"/>
  <c r="BL19" i="3"/>
  <c r="BL20" i="3"/>
  <c r="BL21" i="3"/>
  <c r="BL22" i="3"/>
  <c r="BL23" i="3"/>
  <c r="BL24" i="3"/>
  <c r="BL25" i="3"/>
  <c r="BL26" i="3"/>
  <c r="BL27" i="3"/>
  <c r="BL28" i="3"/>
  <c r="BL29" i="3"/>
  <c r="BL30" i="3"/>
  <c r="BL31" i="3"/>
  <c r="BL32" i="3"/>
  <c r="BL33" i="3"/>
  <c r="BL34" i="3"/>
  <c r="BL35" i="3"/>
  <c r="BL36" i="3"/>
  <c r="BL37" i="3"/>
  <c r="BL38" i="3"/>
  <c r="BL39" i="3"/>
  <c r="BL40" i="3"/>
  <c r="BL41" i="3"/>
  <c r="BL42" i="3"/>
  <c r="BL43" i="3"/>
  <c r="BL44" i="3"/>
  <c r="BL45" i="3"/>
  <c r="BL46" i="3"/>
  <c r="BL47" i="3"/>
  <c r="BL48" i="3"/>
  <c r="BL49" i="3"/>
  <c r="BL50" i="3"/>
  <c r="BL51" i="3"/>
  <c r="BL52" i="3"/>
  <c r="BL53" i="3"/>
  <c r="BL54" i="3"/>
  <c r="BL55" i="3"/>
  <c r="BL56" i="3"/>
  <c r="BL57" i="3"/>
  <c r="BL58" i="3"/>
  <c r="BL59" i="3"/>
  <c r="BL60" i="3"/>
  <c r="BL61" i="3"/>
  <c r="BL62" i="3"/>
  <c r="BL63" i="3"/>
  <c r="BL64" i="3"/>
  <c r="BL65" i="3"/>
  <c r="BL66" i="3"/>
  <c r="BL67" i="3"/>
  <c r="BL68" i="3"/>
  <c r="BL69" i="3"/>
  <c r="BL70" i="3"/>
  <c r="BL71" i="3"/>
  <c r="BL72" i="3"/>
  <c r="BL73" i="3"/>
  <c r="BL74" i="3"/>
  <c r="BL75" i="3"/>
  <c r="BL76" i="3"/>
  <c r="BL77" i="3"/>
  <c r="BL78" i="3"/>
  <c r="BL79" i="3"/>
  <c r="BL80" i="3"/>
  <c r="BL81" i="3"/>
  <c r="BL82" i="3"/>
  <c r="BL83" i="3"/>
  <c r="BL84" i="3"/>
  <c r="BL4" i="3"/>
  <c r="BK5" i="3"/>
  <c r="BK6" i="3"/>
  <c r="BK7" i="3"/>
  <c r="BK8" i="3"/>
  <c r="BK9" i="3"/>
  <c r="BK10" i="3"/>
  <c r="BK11" i="3"/>
  <c r="BK12" i="3"/>
  <c r="BK13" i="3"/>
  <c r="BK14" i="3"/>
  <c r="BK15" i="3"/>
  <c r="BK16" i="3"/>
  <c r="BK17" i="3"/>
  <c r="BK18" i="3"/>
  <c r="BK19" i="3"/>
  <c r="BK20" i="3"/>
  <c r="BK21" i="3"/>
  <c r="BK22" i="3"/>
  <c r="BK23" i="3"/>
  <c r="BK24" i="3"/>
  <c r="BK25" i="3"/>
  <c r="BK26" i="3"/>
  <c r="BK27" i="3"/>
  <c r="BK28" i="3"/>
  <c r="BK29" i="3"/>
  <c r="BK30" i="3"/>
  <c r="BK31" i="3"/>
  <c r="BK32" i="3"/>
  <c r="BK33" i="3"/>
  <c r="BK34" i="3"/>
  <c r="BK35" i="3"/>
  <c r="BK36" i="3"/>
  <c r="BK37" i="3"/>
  <c r="BK38" i="3"/>
  <c r="BK39" i="3"/>
  <c r="BK40" i="3"/>
  <c r="BK41" i="3"/>
  <c r="BK42" i="3"/>
  <c r="BK43" i="3"/>
  <c r="BK44" i="3"/>
  <c r="BK45" i="3"/>
  <c r="BK46" i="3"/>
  <c r="BK47" i="3"/>
  <c r="BK48" i="3"/>
  <c r="BK49" i="3"/>
  <c r="BK50" i="3"/>
  <c r="BK51" i="3"/>
  <c r="BK52" i="3"/>
  <c r="BK53" i="3"/>
  <c r="BK54" i="3"/>
  <c r="BK55" i="3"/>
  <c r="BK56" i="3"/>
  <c r="BK57" i="3"/>
  <c r="BK58" i="3"/>
  <c r="BK59" i="3"/>
  <c r="BK60" i="3"/>
  <c r="BK61" i="3"/>
  <c r="BK62" i="3"/>
  <c r="BK63" i="3"/>
  <c r="BK64" i="3"/>
  <c r="BK65" i="3"/>
  <c r="BK66" i="3"/>
  <c r="BK67" i="3"/>
  <c r="BK68" i="3"/>
  <c r="BK69" i="3"/>
  <c r="BK70" i="3"/>
  <c r="BK71" i="3"/>
  <c r="BK72" i="3"/>
  <c r="BK73" i="3"/>
  <c r="BK74" i="3"/>
  <c r="BK75" i="3"/>
  <c r="BK76" i="3"/>
  <c r="BK77" i="3"/>
  <c r="BK78" i="3"/>
  <c r="BK79" i="3"/>
  <c r="BK80" i="3"/>
  <c r="BK81" i="3"/>
  <c r="BK82" i="3"/>
  <c r="BK83" i="3"/>
  <c r="BK4" i="3"/>
  <c r="BJ4" i="3"/>
  <c r="BJ5" i="3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36" i="3"/>
  <c r="BJ37" i="3"/>
  <c r="BJ38" i="3"/>
  <c r="BJ39" i="3"/>
  <c r="BJ40" i="3"/>
  <c r="BJ41" i="3"/>
  <c r="BJ42" i="3"/>
  <c r="BJ43" i="3"/>
  <c r="BJ44" i="3"/>
  <c r="BJ45" i="3"/>
  <c r="BJ46" i="3"/>
  <c r="BJ47" i="3"/>
  <c r="BJ48" i="3"/>
  <c r="BJ49" i="3"/>
  <c r="BJ50" i="3"/>
  <c r="BJ51" i="3"/>
  <c r="BJ52" i="3"/>
  <c r="BJ53" i="3"/>
  <c r="BJ54" i="3"/>
  <c r="BJ55" i="3"/>
  <c r="BJ56" i="3"/>
  <c r="BJ57" i="3"/>
  <c r="BJ58" i="3"/>
  <c r="BJ59" i="3"/>
  <c r="BJ60" i="3"/>
  <c r="BJ61" i="3"/>
  <c r="BJ62" i="3"/>
  <c r="BJ63" i="3"/>
  <c r="BJ64" i="3"/>
  <c r="BJ65" i="3"/>
  <c r="BJ66" i="3"/>
  <c r="BJ67" i="3"/>
  <c r="BJ68" i="3"/>
  <c r="BJ69" i="3"/>
  <c r="BJ70" i="3"/>
  <c r="BJ71" i="3"/>
  <c r="BJ72" i="3"/>
  <c r="BJ73" i="3"/>
  <c r="BJ74" i="3"/>
  <c r="BJ75" i="3"/>
  <c r="BJ76" i="3"/>
  <c r="BJ77" i="3"/>
  <c r="BJ78" i="3"/>
  <c r="BJ79" i="3"/>
  <c r="BJ80" i="3"/>
  <c r="BJ81" i="3"/>
  <c r="BJ82" i="3"/>
  <c r="BJ83" i="3"/>
  <c r="BJ84" i="3"/>
  <c r="BP6" i="1"/>
  <c r="BP7" i="1"/>
  <c r="BP8" i="1"/>
  <c r="BP9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5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5" i="1"/>
  <c r="AD85" i="1"/>
  <c r="AD85" i="3"/>
  <c r="AD84" i="5"/>
  <c r="AD84" i="6"/>
  <c r="AD84" i="7"/>
  <c r="AD84" i="8"/>
  <c r="AD86" i="3"/>
  <c r="AD85" i="6"/>
  <c r="AD85" i="8"/>
  <c r="AD86" i="1"/>
  <c r="AD85" i="5"/>
  <c r="AD85" i="7"/>
  <c r="AD87" i="1"/>
  <c r="AD87" i="3"/>
  <c r="AD86" i="5"/>
  <c r="AD86" i="6"/>
  <c r="AD86" i="7"/>
  <c r="AD86" i="8"/>
  <c r="AD95" i="1"/>
  <c r="I74" i="6"/>
  <c r="I75" i="6"/>
  <c r="I76" i="6"/>
  <c r="I77" i="6"/>
  <c r="I78" i="6"/>
  <c r="I79" i="6"/>
  <c r="I80" i="6"/>
  <c r="I81" i="6"/>
  <c r="I14" i="9"/>
  <c r="B14" i="9"/>
  <c r="I13" i="9"/>
  <c r="B13" i="9"/>
  <c r="B74" i="8"/>
  <c r="B75" i="8"/>
  <c r="B76" i="8"/>
  <c r="B77" i="8"/>
  <c r="B78" i="8"/>
  <c r="B79" i="8"/>
  <c r="B80" i="8"/>
  <c r="B81" i="8"/>
  <c r="B82" i="8"/>
  <c r="B83" i="8"/>
  <c r="I64" i="7"/>
  <c r="I69" i="6"/>
  <c r="I70" i="6"/>
  <c r="I71" i="6"/>
  <c r="I72" i="6"/>
  <c r="I73" i="6"/>
  <c r="B73" i="6"/>
  <c r="B72" i="6"/>
  <c r="B71" i="6"/>
  <c r="B70" i="6"/>
  <c r="B69" i="6"/>
  <c r="BH83" i="3"/>
  <c r="I83" i="3"/>
  <c r="B83" i="3"/>
  <c r="BH82" i="3"/>
  <c r="I82" i="3"/>
  <c r="B82" i="3"/>
  <c r="BH81" i="3"/>
  <c r="I81" i="3"/>
  <c r="B81" i="3"/>
  <c r="BH80" i="3"/>
  <c r="I80" i="3"/>
  <c r="B80" i="3"/>
  <c r="BH79" i="3"/>
  <c r="I79" i="3"/>
  <c r="B79" i="3"/>
  <c r="BH78" i="3"/>
  <c r="I78" i="3"/>
  <c r="B78" i="3"/>
  <c r="BH77" i="3"/>
  <c r="I77" i="3"/>
  <c r="B77" i="3"/>
  <c r="BH76" i="3"/>
  <c r="I76" i="3"/>
  <c r="B76" i="3"/>
  <c r="BH75" i="3"/>
  <c r="I75" i="3"/>
  <c r="B75" i="3"/>
  <c r="BH74" i="3"/>
  <c r="I74" i="3"/>
  <c r="B74" i="3"/>
  <c r="BH73" i="3"/>
  <c r="I73" i="3"/>
  <c r="B73" i="3"/>
  <c r="BH72" i="3"/>
  <c r="I72" i="3"/>
  <c r="B72" i="3"/>
  <c r="BH71" i="3"/>
  <c r="I71" i="3"/>
  <c r="B71" i="3"/>
  <c r="BH70" i="3"/>
  <c r="I70" i="3"/>
  <c r="B70" i="3"/>
  <c r="BH69" i="3"/>
  <c r="I69" i="3"/>
  <c r="B69" i="3"/>
  <c r="BH68" i="3"/>
  <c r="I68" i="3"/>
  <c r="B68" i="3"/>
  <c r="BH67" i="3"/>
  <c r="I67" i="3"/>
  <c r="B67" i="3"/>
  <c r="BH66" i="3"/>
  <c r="I66" i="3"/>
  <c r="B66" i="3"/>
  <c r="BH65" i="3"/>
  <c r="I65" i="3"/>
  <c r="B65" i="3"/>
  <c r="BH64" i="3"/>
  <c r="I64" i="3"/>
  <c r="B64" i="3"/>
  <c r="BH63" i="3"/>
  <c r="I63" i="3"/>
  <c r="B63" i="3"/>
  <c r="BH62" i="3"/>
  <c r="I62" i="3"/>
  <c r="B62" i="3"/>
  <c r="BH61" i="3"/>
  <c r="I61" i="3"/>
  <c r="B61" i="3"/>
  <c r="BH60" i="3"/>
  <c r="I60" i="3"/>
  <c r="B60" i="3"/>
  <c r="BH59" i="3"/>
  <c r="I59" i="3"/>
  <c r="B59" i="3"/>
  <c r="BH58" i="3"/>
  <c r="I58" i="3"/>
  <c r="B58" i="3"/>
  <c r="BH57" i="3"/>
  <c r="I57" i="3"/>
  <c r="B57" i="3"/>
  <c r="BH56" i="3"/>
  <c r="I56" i="3"/>
  <c r="B56" i="3"/>
  <c r="BH55" i="3"/>
  <c r="I55" i="3"/>
  <c r="B55" i="3"/>
  <c r="BH54" i="3"/>
  <c r="I54" i="3"/>
  <c r="B54" i="3"/>
  <c r="BH53" i="3"/>
  <c r="I53" i="3"/>
  <c r="B53" i="3"/>
  <c r="BH52" i="3"/>
  <c r="I52" i="3"/>
  <c r="B52" i="3"/>
  <c r="BH51" i="3"/>
  <c r="I51" i="3"/>
  <c r="B51" i="3"/>
  <c r="BH50" i="3"/>
  <c r="I50" i="3"/>
  <c r="B50" i="3"/>
  <c r="BH49" i="3"/>
  <c r="I49" i="3"/>
  <c r="B49" i="3"/>
  <c r="BH48" i="3"/>
  <c r="I48" i="3"/>
  <c r="B48" i="3"/>
  <c r="BH47" i="3"/>
  <c r="I47" i="3"/>
  <c r="B47" i="3"/>
  <c r="BH46" i="3"/>
  <c r="I46" i="3"/>
  <c r="B46" i="3"/>
  <c r="BH45" i="3"/>
  <c r="I45" i="3"/>
  <c r="B45" i="3"/>
  <c r="BH44" i="3"/>
  <c r="I44" i="3"/>
  <c r="B44" i="3"/>
  <c r="BH43" i="3"/>
  <c r="I43" i="3"/>
  <c r="B43" i="3"/>
  <c r="BH42" i="3"/>
  <c r="I42" i="3"/>
  <c r="B42" i="3"/>
  <c r="BH41" i="3"/>
  <c r="I41" i="3"/>
  <c r="B41" i="3"/>
  <c r="BH40" i="3"/>
  <c r="I40" i="3"/>
  <c r="B40" i="3"/>
  <c r="BH39" i="3"/>
  <c r="I39" i="3"/>
  <c r="B39" i="3"/>
  <c r="BH38" i="3"/>
  <c r="I38" i="3"/>
  <c r="B38" i="3"/>
  <c r="BH37" i="3"/>
  <c r="I37" i="3"/>
  <c r="B37" i="3"/>
  <c r="BH36" i="3"/>
  <c r="I36" i="3"/>
  <c r="B36" i="3"/>
  <c r="BH35" i="3"/>
  <c r="I35" i="3"/>
  <c r="B35" i="3"/>
  <c r="BH34" i="3"/>
  <c r="I34" i="3"/>
  <c r="B34" i="3"/>
  <c r="BH33" i="3"/>
  <c r="I33" i="3"/>
  <c r="B33" i="3"/>
  <c r="BH32" i="3"/>
  <c r="I32" i="3"/>
  <c r="B32" i="3"/>
  <c r="BH31" i="3"/>
  <c r="I31" i="3"/>
  <c r="B31" i="3"/>
  <c r="BH30" i="3"/>
  <c r="I30" i="3"/>
  <c r="B30" i="3"/>
  <c r="BH29" i="3"/>
  <c r="I29" i="3"/>
  <c r="B29" i="3"/>
  <c r="BH28" i="3"/>
  <c r="I28" i="3"/>
  <c r="B28" i="3"/>
  <c r="BH27" i="3"/>
  <c r="I27" i="3"/>
  <c r="B27" i="3"/>
  <c r="BH26" i="3"/>
  <c r="I26" i="3"/>
  <c r="B26" i="3"/>
  <c r="BH25" i="3"/>
  <c r="I25" i="3"/>
  <c r="B25" i="3"/>
  <c r="BH24" i="3"/>
  <c r="I24" i="3"/>
  <c r="B24" i="3"/>
  <c r="BH23" i="3"/>
  <c r="I23" i="3"/>
  <c r="B23" i="3"/>
  <c r="BH22" i="3"/>
  <c r="I22" i="3"/>
  <c r="B22" i="3"/>
  <c r="BH21" i="3"/>
  <c r="I21" i="3"/>
  <c r="B21" i="3"/>
  <c r="BH20" i="3"/>
  <c r="I20" i="3"/>
  <c r="B20" i="3"/>
  <c r="BH19" i="3"/>
  <c r="I19" i="3"/>
  <c r="B19" i="3"/>
  <c r="BH18" i="3"/>
  <c r="I18" i="3"/>
  <c r="B18" i="3"/>
  <c r="BH17" i="3"/>
  <c r="I17" i="3"/>
  <c r="B17" i="3"/>
  <c r="BH16" i="3"/>
  <c r="I16" i="3"/>
  <c r="B16" i="3"/>
  <c r="BH15" i="3"/>
  <c r="I15" i="3"/>
  <c r="B15" i="3"/>
  <c r="BH14" i="3"/>
  <c r="I14" i="3"/>
  <c r="B14" i="3"/>
  <c r="BH13" i="3"/>
  <c r="I13" i="3"/>
  <c r="B13" i="3"/>
  <c r="BH12" i="3"/>
  <c r="I12" i="3"/>
  <c r="B12" i="3"/>
  <c r="BH11" i="3"/>
  <c r="I11" i="3"/>
  <c r="B11" i="3"/>
  <c r="BH10" i="3"/>
  <c r="I10" i="3"/>
  <c r="B10" i="3"/>
  <c r="BH9" i="3"/>
  <c r="I9" i="3"/>
  <c r="B9" i="3"/>
  <c r="BH8" i="3"/>
  <c r="I8" i="3"/>
  <c r="B8" i="3"/>
  <c r="BH7" i="3"/>
  <c r="I7" i="3"/>
  <c r="B7" i="3"/>
  <c r="BH6" i="3"/>
  <c r="I6" i="3"/>
  <c r="B6" i="3"/>
  <c r="BH5" i="3"/>
  <c r="I5" i="3"/>
  <c r="B5" i="3"/>
  <c r="BH4" i="3"/>
  <c r="I4" i="3"/>
  <c r="B4" i="3"/>
  <c r="I46" i="8"/>
  <c r="B46" i="8"/>
  <c r="I45" i="8"/>
  <c r="B45" i="8"/>
  <c r="I44" i="8"/>
  <c r="B44" i="8"/>
  <c r="I43" i="8"/>
  <c r="B43" i="8"/>
  <c r="I42" i="8"/>
  <c r="B42" i="8"/>
  <c r="I41" i="8"/>
  <c r="B41" i="8"/>
  <c r="I40" i="8"/>
  <c r="B40" i="8"/>
  <c r="I39" i="8"/>
  <c r="B39" i="8"/>
  <c r="I38" i="8"/>
  <c r="B38" i="8"/>
  <c r="I37" i="8"/>
  <c r="B37" i="8"/>
  <c r="I46" i="6"/>
  <c r="I45" i="6"/>
  <c r="I44" i="6"/>
  <c r="I43" i="6"/>
  <c r="I42" i="6"/>
  <c r="I41" i="6"/>
  <c r="I40" i="6"/>
  <c r="I39" i="6"/>
  <c r="I38" i="6"/>
  <c r="I37" i="6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I32" i="6"/>
  <c r="I33" i="6"/>
  <c r="I34" i="6"/>
  <c r="I35" i="6"/>
  <c r="I36" i="6"/>
  <c r="I31" i="6"/>
  <c r="I30" i="6"/>
  <c r="I12" i="9"/>
  <c r="B12" i="9"/>
  <c r="I11" i="9"/>
  <c r="B11" i="9"/>
  <c r="I10" i="9"/>
  <c r="B10" i="9"/>
  <c r="I9" i="9"/>
  <c r="B9" i="9"/>
  <c r="B8" i="9"/>
  <c r="I7" i="9"/>
  <c r="B7" i="9"/>
  <c r="I6" i="9"/>
  <c r="B6" i="9"/>
  <c r="I5" i="9"/>
  <c r="B5" i="9"/>
  <c r="I4" i="9"/>
  <c r="B4" i="9"/>
  <c r="I11" i="8"/>
  <c r="I12" i="8"/>
  <c r="I13" i="8"/>
  <c r="I14" i="8"/>
  <c r="I16" i="8"/>
  <c r="I17" i="8"/>
  <c r="I18" i="8"/>
  <c r="I19" i="8"/>
  <c r="I22" i="8"/>
  <c r="I23" i="8"/>
  <c r="I30" i="8"/>
  <c r="I31" i="8"/>
  <c r="I32" i="8"/>
  <c r="I33" i="8"/>
  <c r="I34" i="8"/>
  <c r="I35" i="8"/>
  <c r="I47" i="8"/>
  <c r="I48" i="8"/>
  <c r="I49" i="8"/>
  <c r="I50" i="8"/>
  <c r="I51" i="8"/>
  <c r="I52" i="8"/>
  <c r="I53" i="8"/>
  <c r="I57" i="8"/>
  <c r="I58" i="8"/>
  <c r="I59" i="8"/>
  <c r="I60" i="8"/>
  <c r="I61" i="8"/>
  <c r="I62" i="8"/>
  <c r="I63" i="8"/>
  <c r="I66" i="8"/>
  <c r="I67" i="8"/>
  <c r="I68" i="8"/>
  <c r="I74" i="8"/>
  <c r="I75" i="8"/>
  <c r="I76" i="8"/>
  <c r="I77" i="8"/>
  <c r="I78" i="8"/>
  <c r="I79" i="8"/>
  <c r="I80" i="8"/>
  <c r="I81" i="8"/>
  <c r="I82" i="8"/>
  <c r="I83" i="8"/>
  <c r="B11" i="8"/>
  <c r="B12" i="8"/>
  <c r="B13" i="8"/>
  <c r="B14" i="8"/>
  <c r="B16" i="8"/>
  <c r="B17" i="8"/>
  <c r="B18" i="8"/>
  <c r="B19" i="8"/>
  <c r="B22" i="8"/>
  <c r="B23" i="8"/>
  <c r="B30" i="8"/>
  <c r="B31" i="8"/>
  <c r="B32" i="8"/>
  <c r="B33" i="8"/>
  <c r="B34" i="8"/>
  <c r="B35" i="8"/>
  <c r="B47" i="8"/>
  <c r="B48" i="8"/>
  <c r="B49" i="8"/>
  <c r="B50" i="8"/>
  <c r="B51" i="8"/>
  <c r="B52" i="8"/>
  <c r="B53" i="8"/>
  <c r="B57" i="8"/>
  <c r="B58" i="8"/>
  <c r="B59" i="8"/>
  <c r="B60" i="8"/>
  <c r="B61" i="8"/>
  <c r="B62" i="8"/>
  <c r="B63" i="8"/>
  <c r="B66" i="8"/>
  <c r="B67" i="8"/>
  <c r="B68" i="8"/>
  <c r="I48" i="5"/>
  <c r="I49" i="5"/>
  <c r="I50" i="5"/>
  <c r="I51" i="5"/>
  <c r="I52" i="5"/>
  <c r="I53" i="5"/>
  <c r="I54" i="5"/>
  <c r="I55" i="5"/>
  <c r="I56" i="5"/>
  <c r="I57" i="5"/>
  <c r="B74" i="6"/>
  <c r="B75" i="6"/>
  <c r="B76" i="6"/>
  <c r="B77" i="6"/>
  <c r="B78" i="6"/>
  <c r="B79" i="6"/>
  <c r="B80" i="6"/>
  <c r="B81" i="6"/>
  <c r="B82" i="6"/>
  <c r="B83" i="6"/>
  <c r="I83" i="6"/>
  <c r="I82" i="6"/>
  <c r="I66" i="5"/>
  <c r="I67" i="5"/>
  <c r="I68" i="5"/>
  <c r="I65" i="5"/>
  <c r="I62" i="6"/>
  <c r="I61" i="6"/>
  <c r="I60" i="6"/>
  <c r="I59" i="6"/>
  <c r="I58" i="6"/>
  <c r="I57" i="6"/>
  <c r="B58" i="6"/>
  <c r="B59" i="6"/>
  <c r="B60" i="6"/>
  <c r="B61" i="6"/>
  <c r="B62" i="6"/>
  <c r="B63" i="6"/>
  <c r="B57" i="6"/>
  <c r="B68" i="6"/>
  <c r="I68" i="6"/>
  <c r="I65" i="6"/>
  <c r="B65" i="6"/>
  <c r="I64" i="6"/>
  <c r="B64" i="6"/>
  <c r="I56" i="6"/>
  <c r="B56" i="6"/>
  <c r="I55" i="6"/>
  <c r="B55" i="6"/>
  <c r="I54" i="6"/>
  <c r="B54" i="6"/>
  <c r="I53" i="6"/>
  <c r="B53" i="6"/>
  <c r="I52" i="6"/>
  <c r="B52" i="6"/>
  <c r="I51" i="6"/>
  <c r="B51" i="6"/>
  <c r="B30" i="5"/>
  <c r="I29" i="6"/>
  <c r="I28" i="6"/>
  <c r="I27" i="6"/>
  <c r="I26" i="6"/>
  <c r="I25" i="6"/>
  <c r="I24" i="6"/>
  <c r="I23" i="6"/>
  <c r="I22" i="6"/>
  <c r="I21" i="6"/>
  <c r="I20" i="6"/>
  <c r="B29" i="6"/>
  <c r="B28" i="6"/>
  <c r="B27" i="6"/>
  <c r="B26" i="6"/>
  <c r="B25" i="6"/>
  <c r="B24" i="6"/>
  <c r="B23" i="6"/>
  <c r="B22" i="6"/>
  <c r="B21" i="6"/>
  <c r="B20" i="6"/>
  <c r="I5" i="5"/>
  <c r="I6" i="5"/>
  <c r="I7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58" i="5"/>
  <c r="I59" i="5"/>
  <c r="I60" i="5"/>
  <c r="I61" i="5"/>
  <c r="I62" i="5"/>
  <c r="I63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B5" i="5"/>
  <c r="B6" i="5"/>
  <c r="B7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12" i="6"/>
  <c r="B13" i="6"/>
  <c r="B14" i="6"/>
  <c r="B15" i="6"/>
  <c r="B16" i="6"/>
  <c r="B17" i="6"/>
  <c r="B18" i="6"/>
  <c r="B19" i="6"/>
  <c r="B11" i="6"/>
  <c r="I19" i="6"/>
  <c r="I18" i="6"/>
  <c r="I17" i="6"/>
  <c r="I16" i="6"/>
  <c r="I15" i="6"/>
  <c r="I14" i="6"/>
  <c r="I13" i="6"/>
  <c r="I12" i="6"/>
  <c r="I11" i="6"/>
  <c r="B5" i="6"/>
  <c r="B6" i="6"/>
  <c r="B7" i="6"/>
  <c r="B8" i="6"/>
  <c r="B9" i="6"/>
  <c r="B10" i="6"/>
  <c r="I6" i="6"/>
  <c r="I7" i="6"/>
  <c r="I8" i="6"/>
  <c r="I9" i="6"/>
  <c r="I10" i="6"/>
  <c r="B4" i="5"/>
  <c r="I5" i="6"/>
  <c r="I4" i="5"/>
  <c r="I19" i="1"/>
  <c r="I18" i="1"/>
  <c r="I17" i="1"/>
  <c r="I16" i="1"/>
  <c r="I15" i="1"/>
  <c r="I14" i="1"/>
  <c r="I13" i="1"/>
  <c r="I12" i="1"/>
  <c r="I38" i="1"/>
  <c r="I39" i="1"/>
  <c r="I40" i="1"/>
  <c r="I41" i="1"/>
  <c r="I42" i="1"/>
  <c r="I43" i="1"/>
  <c r="I44" i="1"/>
  <c r="I45" i="1"/>
  <c r="I46" i="1"/>
  <c r="I47" i="1"/>
  <c r="I5" i="1"/>
  <c r="I6" i="1"/>
  <c r="I7" i="1"/>
  <c r="I8" i="1"/>
  <c r="I9" i="1"/>
  <c r="I10" i="1"/>
  <c r="I11" i="1"/>
  <c r="I31" i="1"/>
  <c r="I32" i="1"/>
  <c r="I33" i="1"/>
  <c r="I34" i="1"/>
  <c r="I35" i="1"/>
  <c r="I36" i="1"/>
  <c r="I37" i="1"/>
  <c r="I21" i="1"/>
  <c r="I22" i="1"/>
  <c r="I23" i="1"/>
  <c r="I24" i="1"/>
  <c r="I25" i="1"/>
  <c r="I26" i="1"/>
  <c r="I27" i="1"/>
  <c r="I28" i="1"/>
  <c r="I29" i="1"/>
  <c r="I30" i="1"/>
  <c r="I70" i="1"/>
  <c r="I71" i="1"/>
  <c r="I72" i="1"/>
  <c r="I73" i="1"/>
  <c r="I74" i="1"/>
  <c r="I65" i="1"/>
  <c r="I66" i="1"/>
  <c r="I69" i="1"/>
  <c r="I68" i="1"/>
  <c r="I67" i="1"/>
  <c r="I64" i="1"/>
  <c r="I63" i="1"/>
  <c r="I62" i="1"/>
  <c r="I61" i="1"/>
  <c r="I60" i="1"/>
  <c r="I59" i="1"/>
  <c r="I58" i="1"/>
  <c r="I75" i="1"/>
  <c r="I76" i="1"/>
  <c r="I77" i="1"/>
  <c r="I78" i="1"/>
  <c r="I79" i="1"/>
  <c r="I80" i="1"/>
  <c r="I81" i="1"/>
  <c r="I82" i="1"/>
  <c r="I83" i="1"/>
  <c r="I84" i="1"/>
  <c r="I48" i="1"/>
  <c r="I49" i="1"/>
  <c r="I50" i="1"/>
  <c r="I51" i="1"/>
  <c r="I52" i="1"/>
  <c r="I53" i="1"/>
  <c r="I54" i="1"/>
  <c r="I55" i="1"/>
  <c r="I56" i="1"/>
  <c r="I57" i="1"/>
  <c r="I20" i="1"/>
  <c r="BK19" i="1"/>
  <c r="BK18" i="1"/>
  <c r="BK17" i="1"/>
  <c r="BK16" i="1"/>
  <c r="BK15" i="1"/>
  <c r="BK14" i="1"/>
  <c r="BK13" i="1"/>
  <c r="BK12" i="1"/>
  <c r="BK38" i="1"/>
  <c r="BK39" i="1"/>
  <c r="BK40" i="1"/>
  <c r="BK41" i="1"/>
  <c r="BK42" i="1"/>
  <c r="BK43" i="1"/>
  <c r="BK44" i="1"/>
  <c r="BK45" i="1"/>
  <c r="BK46" i="1"/>
  <c r="BK47" i="1"/>
  <c r="BK5" i="1"/>
  <c r="BK6" i="1"/>
  <c r="BK7" i="1"/>
  <c r="BK8" i="1"/>
  <c r="BK9" i="1"/>
  <c r="BK10" i="1"/>
  <c r="BK11" i="1"/>
  <c r="BK31" i="1"/>
  <c r="BK32" i="1"/>
  <c r="BK33" i="1"/>
  <c r="BK34" i="1"/>
  <c r="BK35" i="1"/>
  <c r="BK36" i="1"/>
  <c r="BK37" i="1"/>
  <c r="BK21" i="1"/>
  <c r="BK22" i="1"/>
  <c r="BK23" i="1"/>
  <c r="BK24" i="1"/>
  <c r="BK25" i="1"/>
  <c r="BK26" i="1"/>
  <c r="BK27" i="1"/>
  <c r="BK28" i="1"/>
  <c r="BK29" i="1"/>
  <c r="BK30" i="1"/>
  <c r="BK70" i="1"/>
  <c r="BK71" i="1"/>
  <c r="BK72" i="1"/>
  <c r="BK73" i="1"/>
  <c r="BK74" i="1"/>
  <c r="BK65" i="1"/>
  <c r="BK66" i="1"/>
  <c r="BK69" i="1"/>
  <c r="BK68" i="1"/>
  <c r="BK67" i="1"/>
  <c r="BK64" i="1"/>
  <c r="BK63" i="1"/>
  <c r="BK62" i="1"/>
  <c r="BK61" i="1"/>
  <c r="BK60" i="1"/>
  <c r="BK59" i="1"/>
  <c r="BK58" i="1"/>
  <c r="BK75" i="1"/>
  <c r="BK76" i="1"/>
  <c r="BK77" i="1"/>
  <c r="BK78" i="1"/>
  <c r="BK79" i="1"/>
  <c r="BK80" i="1"/>
  <c r="BK81" i="1"/>
  <c r="BK82" i="1"/>
  <c r="BK83" i="1"/>
  <c r="BK84" i="1"/>
  <c r="BK48" i="1"/>
  <c r="BK49" i="1"/>
  <c r="BK50" i="1"/>
  <c r="BK51" i="1"/>
  <c r="BK52" i="1"/>
  <c r="BK53" i="1"/>
  <c r="BK54" i="1"/>
  <c r="BK55" i="1"/>
  <c r="BK56" i="1"/>
  <c r="BK57" i="1"/>
  <c r="BK85" i="1"/>
  <c r="BK86" i="1"/>
  <c r="BK87" i="1"/>
  <c r="BK88" i="1"/>
  <c r="BK89" i="1"/>
  <c r="BK90" i="1"/>
  <c r="BK91" i="1"/>
  <c r="BK92" i="1"/>
  <c r="B57" i="1"/>
  <c r="B56" i="1"/>
  <c r="B55" i="1"/>
  <c r="B54" i="1"/>
  <c r="B53" i="1"/>
  <c r="B52" i="1"/>
  <c r="B51" i="1"/>
  <c r="B50" i="1"/>
  <c r="B49" i="1"/>
  <c r="B48" i="1"/>
  <c r="B84" i="1"/>
  <c r="B83" i="1"/>
  <c r="B82" i="1"/>
  <c r="B81" i="1"/>
  <c r="B80" i="1"/>
  <c r="B79" i="1"/>
  <c r="B78" i="1"/>
  <c r="B77" i="1"/>
  <c r="B76" i="1"/>
  <c r="B75" i="1"/>
  <c r="B31" i="1"/>
  <c r="B32" i="1"/>
  <c r="B33" i="1"/>
  <c r="B34" i="1"/>
  <c r="B35" i="1"/>
  <c r="B36" i="1"/>
  <c r="B37" i="1"/>
  <c r="B21" i="1"/>
  <c r="B22" i="1"/>
  <c r="B23" i="1"/>
  <c r="B24" i="1"/>
  <c r="B25" i="1"/>
  <c r="B26" i="1"/>
  <c r="B27" i="1"/>
  <c r="B28" i="1"/>
  <c r="B29" i="1"/>
  <c r="B30" i="1"/>
  <c r="B70" i="1"/>
  <c r="B71" i="1"/>
  <c r="B72" i="1"/>
  <c r="B73" i="1"/>
  <c r="B74" i="1"/>
  <c r="B65" i="1"/>
  <c r="B66" i="1"/>
  <c r="B69" i="1"/>
  <c r="B68" i="1"/>
  <c r="B67" i="1"/>
  <c r="B64" i="1"/>
  <c r="B63" i="1"/>
  <c r="B62" i="1"/>
  <c r="B61" i="1"/>
  <c r="B60" i="1"/>
  <c r="B59" i="1"/>
  <c r="B58" i="1"/>
  <c r="BK20" i="1"/>
  <c r="B9" i="1"/>
  <c r="B10" i="1"/>
  <c r="B11" i="1"/>
  <c r="B38" i="1"/>
  <c r="B39" i="1"/>
  <c r="B40" i="1"/>
  <c r="B41" i="1"/>
  <c r="B42" i="1"/>
  <c r="B43" i="1"/>
  <c r="B44" i="1"/>
  <c r="B45" i="1"/>
  <c r="B46" i="1"/>
  <c r="B47" i="1"/>
  <c r="B5" i="1"/>
  <c r="B6" i="1"/>
  <c r="B7" i="1"/>
  <c r="B8" i="1"/>
  <c r="B19" i="1"/>
  <c r="B18" i="1"/>
  <c r="B17" i="1"/>
  <c r="B16" i="1"/>
  <c r="B15" i="1"/>
  <c r="B14" i="1"/>
  <c r="B13" i="1"/>
  <c r="B12" i="1"/>
  <c r="B20" i="1"/>
  <c r="AD100" i="1" l="1"/>
  <c r="AD99" i="1"/>
  <c r="AD93" i="1"/>
  <c r="AD94" i="1"/>
</calcChain>
</file>

<file path=xl/sharedStrings.xml><?xml version="1.0" encoding="utf-8"?>
<sst xmlns="http://schemas.openxmlformats.org/spreadsheetml/2006/main" count="4485" uniqueCount="82">
  <si>
    <t>date</t>
  </si>
  <si>
    <t>route</t>
  </si>
  <si>
    <t>station</t>
  </si>
  <si>
    <t>tide</t>
  </si>
  <si>
    <t>lunar</t>
  </si>
  <si>
    <t>pre_temp</t>
  </si>
  <si>
    <t>post_temp</t>
  </si>
  <si>
    <t>pre_bp</t>
  </si>
  <si>
    <t>post_bp</t>
  </si>
  <si>
    <t>grazing</t>
  </si>
  <si>
    <t>noise</t>
  </si>
  <si>
    <t>wind</t>
  </si>
  <si>
    <t>sky</t>
  </si>
  <si>
    <t>speaker_side</t>
  </si>
  <si>
    <t>distance</t>
  </si>
  <si>
    <t>bearing</t>
  </si>
  <si>
    <t>julian</t>
  </si>
  <si>
    <t>r</t>
  </si>
  <si>
    <t>-</t>
  </si>
  <si>
    <t>l</t>
  </si>
  <si>
    <t>c</t>
  </si>
  <si>
    <t>BLRA</t>
  </si>
  <si>
    <t>CLRA</t>
  </si>
  <si>
    <t>call_order</t>
  </si>
  <si>
    <t>C</t>
  </si>
  <si>
    <t>C-B</t>
  </si>
  <si>
    <t>Survey:</t>
  </si>
  <si>
    <t>BZ</t>
  </si>
  <si>
    <t>HE</t>
  </si>
  <si>
    <t>min:</t>
  </si>
  <si>
    <t>AM</t>
  </si>
  <si>
    <t>a</t>
  </si>
  <si>
    <t>d</t>
  </si>
  <si>
    <t>JT</t>
  </si>
  <si>
    <t>B-C</t>
  </si>
  <si>
    <t>call_type</t>
  </si>
  <si>
    <t>convert_celsius</t>
  </si>
  <si>
    <t>F</t>
  </si>
  <si>
    <t>TH</t>
  </si>
  <si>
    <t>C -&gt;</t>
  </si>
  <si>
    <t>pre</t>
  </si>
  <si>
    <t>post</t>
  </si>
  <si>
    <t>indiv. 1</t>
  </si>
  <si>
    <t>indiv. 2</t>
  </si>
  <si>
    <t>Y</t>
  </si>
  <si>
    <t xml:space="preserve">bearing </t>
  </si>
  <si>
    <t>b</t>
  </si>
  <si>
    <t>y</t>
  </si>
  <si>
    <t>CF</t>
  </si>
  <si>
    <t>loc</t>
  </si>
  <si>
    <t>obs</t>
  </si>
  <si>
    <t>TOD</t>
  </si>
  <si>
    <t>L</t>
  </si>
  <si>
    <t>R</t>
  </si>
  <si>
    <t>det. at previous</t>
  </si>
  <si>
    <t>No. individuals</t>
  </si>
  <si>
    <t>n</t>
  </si>
  <si>
    <t>time_since_6</t>
  </si>
  <si>
    <t>direction</t>
  </si>
  <si>
    <t>A</t>
  </si>
  <si>
    <t>B</t>
  </si>
  <si>
    <t>N</t>
  </si>
  <si>
    <t>3..2</t>
  </si>
  <si>
    <t>f</t>
  </si>
  <si>
    <t>b-c</t>
  </si>
  <si>
    <t>c-b</t>
  </si>
  <si>
    <t>he</t>
  </si>
  <si>
    <t>points</t>
  </si>
  <si>
    <t>count</t>
  </si>
  <si>
    <t>rails</t>
  </si>
  <si>
    <t>sum</t>
  </si>
  <si>
    <t>surveys</t>
  </si>
  <si>
    <t>Total</t>
  </si>
  <si>
    <t>transects</t>
  </si>
  <si>
    <t>am</t>
  </si>
  <si>
    <t>pm</t>
  </si>
  <si>
    <t>surveys w/ det</t>
  </si>
  <si>
    <t>total</t>
  </si>
  <si>
    <t>BRResp</t>
  </si>
  <si>
    <t>BRCRresp</t>
  </si>
  <si>
    <t>Crresp</t>
  </si>
  <si>
    <t>Passive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</si>
</sst>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5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4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5" fillId="0" borderId="0" xfId="0" applyFont="1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0" fillId="2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ill="1"/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3" xfId="0" applyFont="1" applyFill="1" applyBorder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4" fontId="0" fillId="2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2" borderId="0" xfId="0" applyFill="1" applyBorder="1" applyAlignment="1">
      <alignment horizontal="center"/>
    </xf>
    <xf numFmtId="0" fontId="0" fillId="0" borderId="4" xfId="0" quotePrefix="1" applyFont="1" applyBorder="1"/>
    <xf numFmtId="0" fontId="0" fillId="0" borderId="1" xfId="0" quotePrefix="1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1" xfId="0" quotePrefix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14" fontId="0" fillId="0" borderId="0" xfId="0" applyNumberFormat="1" applyFill="1"/>
    <xf numFmtId="0" fontId="5" fillId="0" borderId="0" xfId="0" applyFont="1" applyFill="1"/>
    <xf numFmtId="0" fontId="0" fillId="0" borderId="0" xfId="0" applyFont="1" applyFill="1" applyAlignment="1">
      <alignment horizontal="center"/>
    </xf>
    <xf numFmtId="0" fontId="0" fillId="4" borderId="0" xfId="0" applyFill="1"/>
    <xf numFmtId="0" fontId="0" fillId="0" borderId="0" xfId="0" applyFill="1" applyBorder="1"/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Border="1"/>
    <xf numFmtId="0" fontId="0" fillId="0" borderId="0" xfId="0" applyFont="1" applyFill="1" applyBorder="1" applyAlignment="1">
      <alignment horizontal="center" wrapText="1"/>
    </xf>
    <xf numFmtId="0" fontId="0" fillId="0" borderId="4" xfId="0" applyFont="1" applyBorder="1"/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0" fillId="0" borderId="5" xfId="0" applyFont="1" applyBorder="1" applyAlignment="1">
      <alignment horizontal="center"/>
    </xf>
    <xf numFmtId="0" fontId="0" fillId="0" borderId="2" xfId="0" applyBorder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14" fontId="0" fillId="0" borderId="0" xfId="0" applyNumberFormat="1" applyBorder="1"/>
    <xf numFmtId="0" fontId="0" fillId="0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14" fontId="0" fillId="0" borderId="1" xfId="0" applyNumberFormat="1" applyFill="1" applyBorder="1"/>
    <xf numFmtId="0" fontId="5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1" xfId="0" applyFill="1" applyBorder="1" applyAlignment="1"/>
    <xf numFmtId="0" fontId="0" fillId="0" borderId="3" xfId="0" applyFill="1" applyBorder="1"/>
    <xf numFmtId="14" fontId="0" fillId="0" borderId="0" xfId="0" applyNumberForma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0" fillId="0" borderId="4" xfId="0" applyFill="1" applyBorder="1"/>
    <xf numFmtId="0" fontId="0" fillId="0" borderId="2" xfId="0" applyFill="1" applyBorder="1"/>
    <xf numFmtId="16" fontId="0" fillId="0" borderId="0" xfId="0" applyNumberFormat="1" applyFill="1"/>
    <xf numFmtId="0" fontId="8" fillId="0" borderId="0" xfId="0" applyFont="1" applyFill="1"/>
    <xf numFmtId="0" fontId="0" fillId="0" borderId="5" xfId="0" applyFill="1" applyBorder="1"/>
    <xf numFmtId="16" fontId="0" fillId="0" borderId="1" xfId="0" applyNumberFormat="1" applyFill="1" applyBorder="1"/>
    <xf numFmtId="0" fontId="0" fillId="0" borderId="1" xfId="0" quotePrefix="1" applyFill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/>
    <xf numFmtId="0" fontId="5" fillId="0" borderId="1" xfId="0" applyFont="1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6" xfId="0" applyFill="1" applyBorder="1"/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7" fillId="3" borderId="2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00"/>
  <sheetViews>
    <sheetView zoomScale="75" zoomScaleNormal="75" zoomScalePageLayoutView="75" workbookViewId="0">
      <pane ySplit="4" topLeftCell="A5" activePane="bottomLeft" state="frozen"/>
      <selection pane="bottomLeft" activeCell="AD84" sqref="AD5:AD84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3.125" bestFit="1" customWidth="1"/>
    <col min="4" max="4" width="3.875" bestFit="1" customWidth="1"/>
    <col min="5" max="5" width="5.625" style="2" bestFit="1" customWidth="1"/>
    <col min="6" max="6" width="6.625" style="2" customWidth="1"/>
    <col min="7" max="7" width="5.125" style="2" customWidth="1"/>
    <col min="8" max="8" width="5.375" style="4" customWidth="1"/>
    <col min="9" max="9" width="7.625" style="25" customWidth="1"/>
    <col min="10" max="10" width="4.125" style="25" customWidth="1"/>
    <col min="11" max="11" width="6.875" style="11" bestFit="1" customWidth="1"/>
    <col min="12" max="17" width="2.125" style="2" customWidth="1"/>
    <col min="18" max="18" width="3.625" style="2" bestFit="1" customWidth="1"/>
    <col min="19" max="19" width="3.625" style="2" customWidth="1"/>
    <col min="20" max="20" width="8.125" style="2" customWidth="1"/>
    <col min="21" max="21" width="1" style="2" customWidth="1"/>
    <col min="22" max="22" width="7.125" style="2" bestFit="1" customWidth="1"/>
    <col min="23" max="24" width="7.875" style="2" bestFit="1" customWidth="1"/>
    <col min="25" max="25" width="2.125" style="9" customWidth="1"/>
    <col min="26" max="26" width="8.375" style="2" customWidth="1"/>
    <col min="27" max="27" width="7.125" style="2" bestFit="1" customWidth="1"/>
    <col min="28" max="28" width="8.375" style="2" bestFit="1" customWidth="1"/>
    <col min="29" max="29" width="1.125" customWidth="1"/>
    <col min="30" max="30" width="8.125" style="17" customWidth="1"/>
    <col min="31" max="31" width="6.875" style="4" customWidth="1"/>
    <col min="32" max="37" width="1.875" style="2" customWidth="1"/>
    <col min="38" max="38" width="3.625" style="2" bestFit="1" customWidth="1"/>
    <col min="39" max="39" width="4.625" style="14" bestFit="1" customWidth="1"/>
    <col min="40" max="40" width="7.875" style="14" customWidth="1"/>
    <col min="41" max="41" width="1.625" style="14" customWidth="1"/>
    <col min="42" max="42" width="7.125" bestFit="1" customWidth="1"/>
    <col min="43" max="43" width="7.875" style="4" bestFit="1" customWidth="1"/>
    <col min="44" max="44" width="8" customWidth="1"/>
    <col min="45" max="45" width="1.375" style="18" customWidth="1"/>
    <col min="46" max="46" width="8.375" style="29" bestFit="1" customWidth="1"/>
    <col min="47" max="47" width="7.125" style="2" bestFit="1" customWidth="1"/>
    <col min="48" max="48" width="8.375" style="29" customWidth="1"/>
    <col min="49" max="49" width="1.125" style="29" customWidth="1"/>
    <col min="50" max="50" width="8.375" style="38" customWidth="1"/>
    <col min="51" max="51" width="9.125" style="47" bestFit="1" customWidth="1"/>
    <col min="52" max="52" width="10" style="32" bestFit="1" customWidth="1"/>
    <col min="53" max="53" width="6.875" style="32" bestFit="1" customWidth="1"/>
    <col min="54" max="54" width="7.625" style="32" bestFit="1" customWidth="1"/>
    <col min="55" max="55" width="6.625" style="2" bestFit="1" customWidth="1"/>
    <col min="56" max="56" width="5.375" style="2" bestFit="1" customWidth="1"/>
    <col min="57" max="57" width="5" style="2" bestFit="1" customWidth="1"/>
    <col min="58" max="58" width="3.5" style="2" bestFit="1" customWidth="1"/>
    <col min="59" max="59" width="11.625" style="2" bestFit="1" customWidth="1"/>
    <col min="60" max="61" width="4.125" style="2" customWidth="1"/>
    <col min="62" max="62" width="11.125" style="3"/>
    <col min="65" max="68" width="11.125" style="21"/>
  </cols>
  <sheetData>
    <row r="1" spans="1:68" s="3" customFormat="1" x14ac:dyDescent="0.25">
      <c r="E1" s="4"/>
      <c r="F1" s="4"/>
      <c r="G1" s="4"/>
      <c r="H1" s="4"/>
      <c r="I1" s="22"/>
      <c r="J1" s="25"/>
      <c r="K1" s="12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8"/>
      <c r="Z1" s="4"/>
      <c r="AA1" s="4"/>
      <c r="AB1" s="4"/>
      <c r="AD1" s="16"/>
      <c r="AE1" s="4"/>
      <c r="AH1" s="4"/>
      <c r="AI1" s="4"/>
      <c r="AJ1" s="4"/>
      <c r="AK1" s="4"/>
      <c r="AL1" s="4"/>
      <c r="AM1" s="12"/>
      <c r="AN1" s="12"/>
      <c r="AO1" s="12"/>
      <c r="AQ1" s="4"/>
      <c r="AS1" s="10"/>
      <c r="AT1" s="28"/>
      <c r="AU1" s="4"/>
      <c r="AV1" s="28"/>
      <c r="AW1" s="28"/>
      <c r="AX1" s="37"/>
      <c r="AY1" s="47"/>
      <c r="AZ1" s="47"/>
      <c r="BA1" s="47"/>
      <c r="BB1" s="47"/>
      <c r="BC1" s="4"/>
      <c r="BD1" s="4"/>
      <c r="BE1" s="4"/>
      <c r="BF1" s="4"/>
      <c r="BG1" s="4"/>
      <c r="BH1" s="4"/>
      <c r="BI1" s="4"/>
      <c r="BM1" s="20"/>
      <c r="BN1" s="20"/>
      <c r="BO1" s="20"/>
      <c r="BP1" s="20"/>
    </row>
    <row r="2" spans="1:68" ht="17.45" customHeight="1" x14ac:dyDescent="0.25">
      <c r="I2" s="22"/>
      <c r="K2" s="108" t="s">
        <v>21</v>
      </c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10"/>
      <c r="AE2" s="111" t="s">
        <v>22</v>
      </c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3"/>
    </row>
    <row r="3" spans="1:68" s="3" customFormat="1" x14ac:dyDescent="0.25">
      <c r="H3" s="4"/>
      <c r="I3" s="22"/>
      <c r="J3" s="25"/>
      <c r="K3" s="11" t="s">
        <v>26</v>
      </c>
      <c r="L3" s="12">
        <v>1</v>
      </c>
      <c r="M3" s="12"/>
      <c r="N3" s="12"/>
      <c r="O3" s="12"/>
      <c r="P3" s="12"/>
      <c r="Q3" s="12"/>
      <c r="R3" s="12"/>
      <c r="S3" s="12"/>
      <c r="T3" s="12"/>
      <c r="U3" s="12"/>
      <c r="V3" s="11" t="s">
        <v>42</v>
      </c>
      <c r="W3" s="11" t="s">
        <v>42</v>
      </c>
      <c r="X3" s="11" t="s">
        <v>42</v>
      </c>
      <c r="Y3" s="19"/>
      <c r="Z3" s="12" t="s">
        <v>43</v>
      </c>
      <c r="AA3" s="12" t="s">
        <v>43</v>
      </c>
      <c r="AB3" s="12" t="s">
        <v>43</v>
      </c>
      <c r="AD3" s="15"/>
      <c r="AE3" s="2" t="s">
        <v>26</v>
      </c>
      <c r="AF3" s="3">
        <v>1</v>
      </c>
      <c r="AM3" s="12"/>
      <c r="AN3" s="12"/>
      <c r="AO3" s="12"/>
      <c r="AP3" s="4" t="s">
        <v>42</v>
      </c>
      <c r="AQ3" s="4" t="s">
        <v>42</v>
      </c>
      <c r="AR3" s="4" t="s">
        <v>42</v>
      </c>
      <c r="AS3" s="8"/>
      <c r="AT3" s="3" t="s">
        <v>43</v>
      </c>
      <c r="AU3" s="3" t="s">
        <v>43</v>
      </c>
      <c r="AV3" s="12" t="s">
        <v>43</v>
      </c>
      <c r="AW3" s="12"/>
      <c r="AX3" s="15"/>
      <c r="AY3" s="47"/>
      <c r="AZ3" s="47"/>
      <c r="BA3" s="47"/>
      <c r="BB3" s="47"/>
      <c r="BC3" s="4"/>
      <c r="BD3" s="4"/>
      <c r="BE3" s="4"/>
      <c r="BF3" s="4"/>
      <c r="BG3" s="4"/>
      <c r="BH3" s="4"/>
      <c r="BI3" s="4"/>
      <c r="BJ3" s="3" t="s">
        <v>36</v>
      </c>
      <c r="BM3" s="20"/>
      <c r="BN3" s="20"/>
      <c r="BO3" s="20"/>
      <c r="BP3" s="20"/>
    </row>
    <row r="4" spans="1:68" s="5" customFormat="1" ht="30.6" customHeight="1" x14ac:dyDescent="0.25">
      <c r="A4" s="5" t="s">
        <v>0</v>
      </c>
      <c r="B4" s="5" t="s">
        <v>16</v>
      </c>
      <c r="C4" s="5" t="s">
        <v>49</v>
      </c>
      <c r="D4" s="5" t="s">
        <v>50</v>
      </c>
      <c r="E4" s="6" t="s">
        <v>1</v>
      </c>
      <c r="F4" s="6" t="s">
        <v>2</v>
      </c>
      <c r="G4" s="42" t="s">
        <v>23</v>
      </c>
      <c r="H4" s="6" t="s">
        <v>51</v>
      </c>
      <c r="I4" s="53" t="s">
        <v>57</v>
      </c>
      <c r="J4" s="63" t="s">
        <v>58</v>
      </c>
      <c r="K4" s="5" t="s">
        <v>29</v>
      </c>
      <c r="L4" s="6">
        <v>1</v>
      </c>
      <c r="M4" s="6">
        <v>2</v>
      </c>
      <c r="N4" s="6">
        <v>3</v>
      </c>
      <c r="O4" s="6">
        <v>4</v>
      </c>
      <c r="P4" s="6">
        <v>5</v>
      </c>
      <c r="Q4" s="6">
        <v>6</v>
      </c>
      <c r="R4" s="6" t="s">
        <v>40</v>
      </c>
      <c r="S4" s="36" t="s">
        <v>41</v>
      </c>
      <c r="T4" s="41" t="s">
        <v>54</v>
      </c>
      <c r="U4" s="41"/>
      <c r="V4" s="6" t="s">
        <v>35</v>
      </c>
      <c r="W4" s="6" t="s">
        <v>14</v>
      </c>
      <c r="X4" s="6" t="s">
        <v>45</v>
      </c>
      <c r="Y4" s="39"/>
      <c r="Z4" s="6" t="s">
        <v>35</v>
      </c>
      <c r="AA4" s="6" t="s">
        <v>14</v>
      </c>
      <c r="AB4" s="6" t="s">
        <v>45</v>
      </c>
      <c r="AD4" s="43" t="s">
        <v>55</v>
      </c>
      <c r="AE4" s="5" t="s">
        <v>29</v>
      </c>
      <c r="AF4" s="6">
        <v>1</v>
      </c>
      <c r="AG4" s="6">
        <v>2</v>
      </c>
      <c r="AH4" s="6">
        <v>3</v>
      </c>
      <c r="AI4" s="6">
        <v>4</v>
      </c>
      <c r="AJ4" s="6">
        <v>5</v>
      </c>
      <c r="AK4" s="6">
        <v>6</v>
      </c>
      <c r="AL4" s="6" t="s">
        <v>40</v>
      </c>
      <c r="AM4" s="36" t="s">
        <v>41</v>
      </c>
      <c r="AN4" s="41" t="s">
        <v>54</v>
      </c>
      <c r="AO4" s="36"/>
      <c r="AP4" s="6" t="s">
        <v>35</v>
      </c>
      <c r="AQ4" s="6" t="s">
        <v>14</v>
      </c>
      <c r="AR4" s="6" t="s">
        <v>45</v>
      </c>
      <c r="AS4" s="39"/>
      <c r="AT4" s="6" t="s">
        <v>35</v>
      </c>
      <c r="AU4" s="6" t="s">
        <v>14</v>
      </c>
      <c r="AV4" s="6" t="s">
        <v>45</v>
      </c>
      <c r="AW4" s="6"/>
      <c r="AX4" s="43" t="s">
        <v>55</v>
      </c>
      <c r="AY4" s="23" t="s">
        <v>5</v>
      </c>
      <c r="AZ4" s="23" t="s">
        <v>6</v>
      </c>
      <c r="BA4" s="23" t="s">
        <v>7</v>
      </c>
      <c r="BB4" s="23" t="s">
        <v>8</v>
      </c>
      <c r="BC4" s="6" t="s">
        <v>9</v>
      </c>
      <c r="BD4" s="6" t="s">
        <v>10</v>
      </c>
      <c r="BE4" s="6" t="s">
        <v>11</v>
      </c>
      <c r="BF4" s="6" t="s">
        <v>12</v>
      </c>
      <c r="BG4" s="6" t="s">
        <v>13</v>
      </c>
      <c r="BH4" s="6" t="s">
        <v>4</v>
      </c>
      <c r="BI4" s="6" t="s">
        <v>3</v>
      </c>
      <c r="BJ4" s="6" t="s">
        <v>39</v>
      </c>
      <c r="BK4" s="6" t="s">
        <v>37</v>
      </c>
      <c r="BM4" s="21" t="s">
        <v>78</v>
      </c>
      <c r="BN4" s="21" t="s">
        <v>79</v>
      </c>
      <c r="BO4" s="21" t="s">
        <v>80</v>
      </c>
      <c r="BP4" s="21" t="s">
        <v>81</v>
      </c>
    </row>
    <row r="5" spans="1:68" s="21" customFormat="1" x14ac:dyDescent="0.25">
      <c r="A5" s="45">
        <v>42090</v>
      </c>
      <c r="B5" s="46" t="str">
        <f t="shared" ref="B5:B36" si="0">RIGHT(YEAR(A5),2)&amp;TEXT(A5-DATE(YEAR(A5),1,0),"000")</f>
        <v>15086</v>
      </c>
      <c r="C5" s="21" t="s">
        <v>27</v>
      </c>
      <c r="D5" s="21" t="s">
        <v>30</v>
      </c>
      <c r="E5" s="32">
        <v>1</v>
      </c>
      <c r="F5" s="32">
        <v>1</v>
      </c>
      <c r="G5" s="32" t="s">
        <v>25</v>
      </c>
      <c r="H5" s="47">
        <v>654</v>
      </c>
      <c r="I5" s="47">
        <f t="shared" ref="I5:I36" si="1">H5-600</f>
        <v>54</v>
      </c>
      <c r="J5" s="25" t="s">
        <v>37</v>
      </c>
      <c r="K5" s="22"/>
      <c r="L5" s="32">
        <v>0</v>
      </c>
      <c r="M5" s="32">
        <v>0</v>
      </c>
      <c r="N5" s="32">
        <v>0</v>
      </c>
      <c r="O5" s="32">
        <v>0</v>
      </c>
      <c r="P5" s="32">
        <v>0</v>
      </c>
      <c r="Q5" s="32">
        <v>0</v>
      </c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D5" s="26">
        <v>0</v>
      </c>
      <c r="AE5" s="47"/>
      <c r="AF5" s="32">
        <v>0</v>
      </c>
      <c r="AG5" s="32">
        <v>0</v>
      </c>
      <c r="AH5" s="32">
        <v>0</v>
      </c>
      <c r="AI5" s="32">
        <v>0</v>
      </c>
      <c r="AJ5" s="32">
        <v>0</v>
      </c>
      <c r="AK5" s="32">
        <v>0</v>
      </c>
      <c r="AL5" s="32"/>
      <c r="AM5" s="49"/>
      <c r="AN5" s="49"/>
      <c r="AO5" s="49"/>
      <c r="AQ5" s="47"/>
      <c r="AT5" s="50"/>
      <c r="AU5" s="32"/>
      <c r="AV5" s="50"/>
      <c r="AW5" s="50"/>
      <c r="AX5" s="51"/>
      <c r="AY5" s="47">
        <v>52.5</v>
      </c>
      <c r="AZ5" s="32">
        <v>55.9</v>
      </c>
      <c r="BA5" s="32">
        <v>1021.3</v>
      </c>
      <c r="BB5" s="32">
        <v>1022.1</v>
      </c>
      <c r="BC5" s="32">
        <v>0</v>
      </c>
      <c r="BD5" s="32">
        <v>3</v>
      </c>
      <c r="BE5" s="32">
        <v>1.3</v>
      </c>
      <c r="BF5" s="32">
        <v>0</v>
      </c>
      <c r="BG5" s="32" t="s">
        <v>17</v>
      </c>
      <c r="BH5" s="32">
        <v>7</v>
      </c>
      <c r="BI5" s="32"/>
      <c r="BJ5" s="40"/>
      <c r="BK5" s="33">
        <f t="shared" ref="BK5:BK36" si="2">CONVERT(BJ5,"C","F")</f>
        <v>32</v>
      </c>
      <c r="BL5" s="33"/>
      <c r="BM5" s="100">
        <f>IF(G5="B-C",IF(AND(SUM(L5:O5)=0,P5=1,Q5=0),1,IF(L5="-","-",0)),IF(AND(SUM(L5:O5)=0,P5=0,Q5=1),1,IF(L5="-","-",0)))</f>
        <v>0</v>
      </c>
      <c r="BN5" s="101">
        <f>IF(AND(SUM(L5:O5)=0,P5=1,Q5=1),1,IF(L5="-","-",0))</f>
        <v>0</v>
      </c>
      <c r="BO5" s="21">
        <f>IF(G5="B-C",IF(AND(SUM(L5:O5)=0,P5=0,Q5=1),1,IF(L5="-","-",0)),IF(AND(SUM(L5:O5)=0,P5=1,Q5=0),1,IF(L5="-","-",0)))</f>
        <v>0</v>
      </c>
      <c r="BP5" s="101">
        <f>IF(AND(SUM(L5:O5)&gt;0,P5=0,Q5=0),1,IF(L5="-","-",0))</f>
        <v>0</v>
      </c>
    </row>
    <row r="6" spans="1:68" s="21" customFormat="1" x14ac:dyDescent="0.25">
      <c r="A6" s="45">
        <v>42090</v>
      </c>
      <c r="B6" s="46" t="str">
        <f t="shared" si="0"/>
        <v>15086</v>
      </c>
      <c r="C6" s="21" t="s">
        <v>27</v>
      </c>
      <c r="D6" s="21" t="s">
        <v>30</v>
      </c>
      <c r="E6" s="32">
        <v>1</v>
      </c>
      <c r="F6" s="32">
        <v>2</v>
      </c>
      <c r="G6" s="32" t="s">
        <v>25</v>
      </c>
      <c r="H6" s="22">
        <v>709</v>
      </c>
      <c r="I6" s="47">
        <f t="shared" si="1"/>
        <v>109</v>
      </c>
      <c r="J6" s="25" t="s">
        <v>37</v>
      </c>
      <c r="K6" s="22"/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</v>
      </c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D6" s="26">
        <v>0</v>
      </c>
      <c r="AE6" s="47"/>
      <c r="AF6" s="32">
        <v>0</v>
      </c>
      <c r="AG6" s="32">
        <v>0</v>
      </c>
      <c r="AH6" s="32">
        <v>0</v>
      </c>
      <c r="AI6" s="32">
        <v>0</v>
      </c>
      <c r="AJ6" s="32">
        <v>0</v>
      </c>
      <c r="AK6" s="32">
        <v>0</v>
      </c>
      <c r="AL6" s="32"/>
      <c r="AM6" s="49"/>
      <c r="AN6" s="49"/>
      <c r="AO6" s="49"/>
      <c r="AQ6" s="47"/>
      <c r="AT6" s="50"/>
      <c r="AU6" s="32"/>
      <c r="AV6" s="50"/>
      <c r="AW6" s="50"/>
      <c r="AX6" s="51"/>
      <c r="AY6" s="47">
        <v>52.5</v>
      </c>
      <c r="AZ6" s="32">
        <v>55.9</v>
      </c>
      <c r="BA6" s="32">
        <v>1021.3</v>
      </c>
      <c r="BB6" s="32">
        <v>1022.1</v>
      </c>
      <c r="BC6" s="32">
        <v>0</v>
      </c>
      <c r="BD6" s="32">
        <v>3</v>
      </c>
      <c r="BE6" s="32">
        <v>2.7</v>
      </c>
      <c r="BF6" s="32">
        <v>0</v>
      </c>
      <c r="BG6" s="32" t="s">
        <v>17</v>
      </c>
      <c r="BH6" s="32">
        <v>7</v>
      </c>
      <c r="BI6" s="32"/>
      <c r="BJ6" s="40"/>
      <c r="BK6" s="33">
        <f t="shared" si="2"/>
        <v>32</v>
      </c>
      <c r="BL6" s="33"/>
      <c r="BM6" s="100">
        <f t="shared" ref="BM6:BM69" si="3">IF(G6="B-C",IF(AND(SUM(L6:O6)=0,P6=1,Q6=0),1,IF(L6="-","-",0)),IF(AND(SUM(L6:O6)=0,P6=0,Q6=1),1,IF(L6="-","-",0)))</f>
        <v>0</v>
      </c>
      <c r="BN6" s="101">
        <f t="shared" ref="BN6:BN69" si="4">IF(AND(SUM(L6:O6)=0,P6=1,Q6=1),1,IF(L6="-","-",0))</f>
        <v>0</v>
      </c>
      <c r="BO6" s="21">
        <f t="shared" ref="BO6:BO69" si="5">IF(G6="B-C",IF(AND(SUM(L6:O6)=0,P6=0,Q6=1),1,IF(L6="-","-",0)),IF(AND(SUM(L6:O6)=0,P6=1,Q6=0),1,IF(L6="-","-",0)))</f>
        <v>0</v>
      </c>
      <c r="BP6" s="101">
        <f t="shared" ref="BP6:BP69" si="6">IF(AND(SUM(L6:O6)&gt;0,P6=0,Q6=0),1,IF(L6="-","-",0))</f>
        <v>0</v>
      </c>
    </row>
    <row r="7" spans="1:68" s="21" customFormat="1" x14ac:dyDescent="0.25">
      <c r="A7" s="45">
        <v>42090</v>
      </c>
      <c r="B7" s="46" t="str">
        <f t="shared" si="0"/>
        <v>15086</v>
      </c>
      <c r="C7" s="21" t="s">
        <v>27</v>
      </c>
      <c r="D7" s="21" t="s">
        <v>30</v>
      </c>
      <c r="E7" s="32">
        <v>1</v>
      </c>
      <c r="F7" s="32">
        <v>3</v>
      </c>
      <c r="G7" s="32" t="s">
        <v>25</v>
      </c>
      <c r="H7" s="22">
        <v>728</v>
      </c>
      <c r="I7" s="47">
        <f t="shared" si="1"/>
        <v>128</v>
      </c>
      <c r="J7" s="25" t="s">
        <v>37</v>
      </c>
      <c r="K7" s="22"/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D7" s="26">
        <v>0</v>
      </c>
      <c r="AE7" s="47"/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/>
      <c r="AM7" s="49"/>
      <c r="AN7" s="49"/>
      <c r="AO7" s="49"/>
      <c r="AQ7" s="47"/>
      <c r="AT7" s="50"/>
      <c r="AU7" s="32"/>
      <c r="AV7" s="50"/>
      <c r="AW7" s="50"/>
      <c r="AX7" s="51"/>
      <c r="AY7" s="47">
        <v>52.5</v>
      </c>
      <c r="AZ7" s="32">
        <v>55.9</v>
      </c>
      <c r="BA7" s="32">
        <v>1021.3</v>
      </c>
      <c r="BB7" s="32">
        <v>1022.1</v>
      </c>
      <c r="BC7" s="32">
        <v>0</v>
      </c>
      <c r="BD7" s="32">
        <v>3</v>
      </c>
      <c r="BE7" s="32">
        <v>3.6</v>
      </c>
      <c r="BF7" s="32">
        <v>0</v>
      </c>
      <c r="BG7" s="32" t="s">
        <v>17</v>
      </c>
      <c r="BH7" s="32">
        <v>7</v>
      </c>
      <c r="BI7" s="32"/>
      <c r="BJ7" s="40"/>
      <c r="BK7" s="33">
        <f t="shared" si="2"/>
        <v>32</v>
      </c>
      <c r="BL7" s="33"/>
      <c r="BM7" s="100">
        <f t="shared" si="3"/>
        <v>0</v>
      </c>
      <c r="BN7" s="101">
        <f t="shared" si="4"/>
        <v>0</v>
      </c>
      <c r="BO7" s="21">
        <f t="shared" si="5"/>
        <v>0</v>
      </c>
      <c r="BP7" s="101">
        <f t="shared" si="6"/>
        <v>0</v>
      </c>
    </row>
    <row r="8" spans="1:68" s="21" customFormat="1" x14ac:dyDescent="0.25">
      <c r="A8" s="45">
        <v>42090</v>
      </c>
      <c r="B8" s="46" t="str">
        <f t="shared" si="0"/>
        <v>15086</v>
      </c>
      <c r="C8" s="21" t="s">
        <v>27</v>
      </c>
      <c r="D8" s="21" t="s">
        <v>30</v>
      </c>
      <c r="E8" s="32">
        <v>1</v>
      </c>
      <c r="F8" s="32">
        <v>4</v>
      </c>
      <c r="G8" s="32" t="s">
        <v>25</v>
      </c>
      <c r="H8" s="22">
        <v>749</v>
      </c>
      <c r="I8" s="47">
        <f t="shared" si="1"/>
        <v>149</v>
      </c>
      <c r="J8" s="25" t="s">
        <v>37</v>
      </c>
      <c r="K8" s="22"/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D8" s="26">
        <v>0</v>
      </c>
      <c r="AE8" s="47"/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  <c r="AL8" s="32"/>
      <c r="AM8" s="49"/>
      <c r="AN8" s="49"/>
      <c r="AO8" s="49"/>
      <c r="AQ8" s="47"/>
      <c r="AT8" s="50"/>
      <c r="AU8" s="32"/>
      <c r="AV8" s="50"/>
      <c r="AW8" s="50"/>
      <c r="AX8" s="51"/>
      <c r="AY8" s="47">
        <v>52.5</v>
      </c>
      <c r="AZ8" s="32">
        <v>55.9</v>
      </c>
      <c r="BA8" s="32">
        <v>1021.3</v>
      </c>
      <c r="BB8" s="32">
        <v>1022.1</v>
      </c>
      <c r="BC8" s="32">
        <v>0</v>
      </c>
      <c r="BD8" s="32">
        <v>3</v>
      </c>
      <c r="BE8" s="32">
        <v>6</v>
      </c>
      <c r="BF8" s="32">
        <v>0</v>
      </c>
      <c r="BG8" s="32" t="s">
        <v>17</v>
      </c>
      <c r="BH8" s="32">
        <v>7</v>
      </c>
      <c r="BI8" s="32"/>
      <c r="BJ8" s="40"/>
      <c r="BK8" s="33">
        <f t="shared" si="2"/>
        <v>32</v>
      </c>
      <c r="BL8" s="33"/>
      <c r="BM8" s="100">
        <f t="shared" si="3"/>
        <v>0</v>
      </c>
      <c r="BN8" s="101">
        <f t="shared" si="4"/>
        <v>0</v>
      </c>
      <c r="BO8" s="21">
        <f t="shared" si="5"/>
        <v>0</v>
      </c>
      <c r="BP8" s="101">
        <f t="shared" si="6"/>
        <v>0</v>
      </c>
    </row>
    <row r="9" spans="1:68" s="21" customFormat="1" x14ac:dyDescent="0.25">
      <c r="A9" s="45">
        <v>42090</v>
      </c>
      <c r="B9" s="46" t="str">
        <f t="shared" si="0"/>
        <v>15086</v>
      </c>
      <c r="C9" s="21" t="s">
        <v>27</v>
      </c>
      <c r="D9" s="21" t="s">
        <v>30</v>
      </c>
      <c r="E9" s="32">
        <v>1</v>
      </c>
      <c r="F9" s="32">
        <v>5</v>
      </c>
      <c r="G9" s="32" t="s">
        <v>25</v>
      </c>
      <c r="H9" s="22">
        <v>806</v>
      </c>
      <c r="I9" s="47">
        <f t="shared" si="1"/>
        <v>206</v>
      </c>
      <c r="J9" s="25" t="s">
        <v>37</v>
      </c>
      <c r="K9" s="22"/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D9" s="26">
        <v>0</v>
      </c>
      <c r="AE9" s="47"/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/>
      <c r="AM9" s="49"/>
      <c r="AN9" s="49"/>
      <c r="AO9" s="49"/>
      <c r="AQ9" s="47"/>
      <c r="AT9" s="50"/>
      <c r="AU9" s="32"/>
      <c r="AV9" s="50"/>
      <c r="AW9" s="50"/>
      <c r="AX9" s="51"/>
      <c r="AY9" s="47">
        <v>52.5</v>
      </c>
      <c r="AZ9" s="32">
        <v>55.9</v>
      </c>
      <c r="BA9" s="32">
        <v>1021.3</v>
      </c>
      <c r="BB9" s="32">
        <v>1022.1</v>
      </c>
      <c r="BC9" s="32">
        <v>0</v>
      </c>
      <c r="BD9" s="32">
        <v>3</v>
      </c>
      <c r="BE9" s="32">
        <v>8.3000000000000007</v>
      </c>
      <c r="BF9" s="32">
        <v>0</v>
      </c>
      <c r="BG9" s="32" t="s">
        <v>17</v>
      </c>
      <c r="BH9" s="32">
        <v>7</v>
      </c>
      <c r="BI9" s="32"/>
      <c r="BJ9" s="40"/>
      <c r="BK9" s="33">
        <f t="shared" si="2"/>
        <v>32</v>
      </c>
      <c r="BL9" s="33"/>
      <c r="BM9" s="100">
        <f t="shared" si="3"/>
        <v>0</v>
      </c>
      <c r="BN9" s="101">
        <f t="shared" si="4"/>
        <v>0</v>
      </c>
      <c r="BO9" s="21">
        <f t="shared" si="5"/>
        <v>0</v>
      </c>
      <c r="BP9" s="101">
        <f t="shared" si="6"/>
        <v>0</v>
      </c>
    </row>
    <row r="10" spans="1:68" s="21" customFormat="1" x14ac:dyDescent="0.25">
      <c r="A10" s="45">
        <v>42090</v>
      </c>
      <c r="B10" s="46" t="str">
        <f t="shared" si="0"/>
        <v>15086</v>
      </c>
      <c r="C10" s="21" t="s">
        <v>27</v>
      </c>
      <c r="D10" s="21" t="s">
        <v>30</v>
      </c>
      <c r="E10" s="32">
        <v>1</v>
      </c>
      <c r="F10" s="32">
        <v>6</v>
      </c>
      <c r="G10" s="32" t="s">
        <v>25</v>
      </c>
      <c r="H10" s="22">
        <v>821</v>
      </c>
      <c r="I10" s="47">
        <f t="shared" si="1"/>
        <v>221</v>
      </c>
      <c r="J10" s="25" t="s">
        <v>37</v>
      </c>
      <c r="K10" s="22"/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32">
        <v>0</v>
      </c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D10" s="26">
        <v>0</v>
      </c>
      <c r="AE10" s="47"/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/>
      <c r="AM10" s="49"/>
      <c r="AN10" s="49"/>
      <c r="AO10" s="49"/>
      <c r="AQ10" s="47"/>
      <c r="AT10" s="50"/>
      <c r="AU10" s="32"/>
      <c r="AV10" s="50"/>
      <c r="AW10" s="50"/>
      <c r="AX10" s="51"/>
      <c r="AY10" s="47">
        <v>52.5</v>
      </c>
      <c r="AZ10" s="32">
        <v>55.9</v>
      </c>
      <c r="BA10" s="32">
        <v>1021.3</v>
      </c>
      <c r="BB10" s="32">
        <v>1022.1</v>
      </c>
      <c r="BC10" s="32">
        <v>0</v>
      </c>
      <c r="BD10" s="32">
        <v>2</v>
      </c>
      <c r="BE10" s="32">
        <v>3.5</v>
      </c>
      <c r="BF10" s="32">
        <v>0</v>
      </c>
      <c r="BG10" s="32" t="s">
        <v>17</v>
      </c>
      <c r="BH10" s="32">
        <v>7</v>
      </c>
      <c r="BI10" s="32"/>
      <c r="BJ10" s="40"/>
      <c r="BK10" s="33">
        <f t="shared" si="2"/>
        <v>32</v>
      </c>
      <c r="BL10" s="33"/>
      <c r="BM10" s="100">
        <f t="shared" si="3"/>
        <v>0</v>
      </c>
      <c r="BN10" s="101">
        <f t="shared" si="4"/>
        <v>0</v>
      </c>
      <c r="BO10" s="21">
        <f t="shared" si="5"/>
        <v>0</v>
      </c>
      <c r="BP10" s="101">
        <f t="shared" si="6"/>
        <v>0</v>
      </c>
    </row>
    <row r="11" spans="1:68" s="72" customFormat="1" x14ac:dyDescent="0.25">
      <c r="A11" s="70">
        <v>42090</v>
      </c>
      <c r="B11" s="71" t="str">
        <f t="shared" si="0"/>
        <v>15086</v>
      </c>
      <c r="C11" s="72" t="s">
        <v>27</v>
      </c>
      <c r="D11" s="72" t="s">
        <v>30</v>
      </c>
      <c r="E11" s="73">
        <v>1</v>
      </c>
      <c r="F11" s="73">
        <v>7</v>
      </c>
      <c r="G11" s="73" t="s">
        <v>25</v>
      </c>
      <c r="H11" s="23">
        <v>834</v>
      </c>
      <c r="I11" s="23">
        <f t="shared" si="1"/>
        <v>234</v>
      </c>
      <c r="J11" s="74" t="s">
        <v>37</v>
      </c>
      <c r="K11" s="23"/>
      <c r="L11" s="73">
        <v>0</v>
      </c>
      <c r="M11" s="73">
        <v>0</v>
      </c>
      <c r="N11" s="73">
        <v>0</v>
      </c>
      <c r="O11" s="73">
        <v>0</v>
      </c>
      <c r="P11" s="73">
        <v>0</v>
      </c>
      <c r="Q11" s="73">
        <v>0</v>
      </c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D11" s="75">
        <v>0</v>
      </c>
      <c r="AE11" s="23"/>
      <c r="AF11" s="73">
        <v>0</v>
      </c>
      <c r="AG11" s="73">
        <v>0</v>
      </c>
      <c r="AH11" s="73">
        <v>0</v>
      </c>
      <c r="AI11" s="73">
        <v>0</v>
      </c>
      <c r="AJ11" s="73">
        <v>0</v>
      </c>
      <c r="AK11" s="73">
        <v>0</v>
      </c>
      <c r="AL11" s="73"/>
      <c r="AQ11" s="23"/>
      <c r="AT11" s="76"/>
      <c r="AU11" s="73"/>
      <c r="AV11" s="76"/>
      <c r="AW11" s="76"/>
      <c r="AX11" s="77"/>
      <c r="AY11" s="23">
        <v>52.5</v>
      </c>
      <c r="AZ11" s="73">
        <v>55.9</v>
      </c>
      <c r="BA11" s="73">
        <v>1021.3</v>
      </c>
      <c r="BB11" s="73">
        <v>1022.1</v>
      </c>
      <c r="BC11" s="73">
        <v>0</v>
      </c>
      <c r="BD11" s="73">
        <v>3</v>
      </c>
      <c r="BE11" s="73">
        <v>10</v>
      </c>
      <c r="BF11" s="73">
        <v>0</v>
      </c>
      <c r="BG11" s="73" t="s">
        <v>17</v>
      </c>
      <c r="BH11" s="73">
        <v>7</v>
      </c>
      <c r="BI11" s="73"/>
      <c r="BJ11" s="78"/>
      <c r="BK11" s="79">
        <f t="shared" si="2"/>
        <v>32</v>
      </c>
      <c r="BL11" s="79"/>
      <c r="BM11" s="103">
        <f t="shared" si="3"/>
        <v>0</v>
      </c>
      <c r="BN11" s="104">
        <f t="shared" si="4"/>
        <v>0</v>
      </c>
      <c r="BO11" s="72">
        <f t="shared" si="5"/>
        <v>0</v>
      </c>
      <c r="BP11" s="104">
        <f t="shared" si="6"/>
        <v>0</v>
      </c>
    </row>
    <row r="12" spans="1:68" s="21" customFormat="1" x14ac:dyDescent="0.25">
      <c r="A12" s="45">
        <v>42090</v>
      </c>
      <c r="B12" s="46" t="str">
        <f t="shared" si="0"/>
        <v>15086</v>
      </c>
      <c r="C12" s="21" t="s">
        <v>27</v>
      </c>
      <c r="D12" s="21" t="s">
        <v>28</v>
      </c>
      <c r="E12" s="32">
        <v>2</v>
      </c>
      <c r="F12" s="32">
        <v>1</v>
      </c>
      <c r="G12" s="32" t="s">
        <v>25</v>
      </c>
      <c r="H12" s="47">
        <v>941</v>
      </c>
      <c r="I12" s="47">
        <f t="shared" si="1"/>
        <v>341</v>
      </c>
      <c r="J12" s="25" t="s">
        <v>53</v>
      </c>
      <c r="K12" s="22"/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D12" s="26">
        <v>0</v>
      </c>
      <c r="AE12" s="47"/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32">
        <v>0</v>
      </c>
      <c r="AL12" s="32"/>
      <c r="AM12" s="24"/>
      <c r="AN12" s="24"/>
      <c r="AO12" s="24"/>
      <c r="AQ12" s="47"/>
      <c r="AT12" s="50"/>
      <c r="AU12" s="32"/>
      <c r="AV12" s="50"/>
      <c r="AW12" s="50"/>
      <c r="AX12" s="51"/>
      <c r="AY12" s="47">
        <v>53</v>
      </c>
      <c r="AZ12" s="32">
        <v>58</v>
      </c>
      <c r="BA12" s="32">
        <v>1021.3</v>
      </c>
      <c r="BB12" s="32">
        <v>1022.1</v>
      </c>
      <c r="BC12" s="32">
        <v>0</v>
      </c>
      <c r="BD12" s="32">
        <v>1</v>
      </c>
      <c r="BE12" s="32">
        <v>2.1</v>
      </c>
      <c r="BF12" s="32">
        <v>0</v>
      </c>
      <c r="BG12" s="32" t="s">
        <v>17</v>
      </c>
      <c r="BH12" s="32">
        <v>7</v>
      </c>
      <c r="BI12" s="33"/>
      <c r="BJ12" s="40"/>
      <c r="BK12" s="33">
        <f t="shared" si="2"/>
        <v>32</v>
      </c>
      <c r="BL12" s="33"/>
      <c r="BM12" s="100">
        <f t="shared" si="3"/>
        <v>0</v>
      </c>
      <c r="BN12" s="101">
        <f t="shared" si="4"/>
        <v>0</v>
      </c>
      <c r="BO12" s="21">
        <f t="shared" si="5"/>
        <v>0</v>
      </c>
      <c r="BP12" s="101">
        <f t="shared" si="6"/>
        <v>0</v>
      </c>
    </row>
    <row r="13" spans="1:68" s="21" customFormat="1" x14ac:dyDescent="0.25">
      <c r="A13" s="45">
        <v>42090</v>
      </c>
      <c r="B13" s="46" t="str">
        <f t="shared" si="0"/>
        <v>15086</v>
      </c>
      <c r="C13" s="21" t="s">
        <v>27</v>
      </c>
      <c r="D13" s="21" t="s">
        <v>28</v>
      </c>
      <c r="E13" s="32">
        <v>2</v>
      </c>
      <c r="F13" s="32">
        <v>2</v>
      </c>
      <c r="G13" s="32" t="s">
        <v>25</v>
      </c>
      <c r="H13" s="47">
        <v>927</v>
      </c>
      <c r="I13" s="47">
        <f t="shared" si="1"/>
        <v>327</v>
      </c>
      <c r="J13" s="25" t="s">
        <v>53</v>
      </c>
      <c r="K13" s="22"/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D13" s="26">
        <v>0</v>
      </c>
      <c r="AE13" s="47"/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  <c r="AL13" s="32"/>
      <c r="AM13" s="24"/>
      <c r="AN13" s="24"/>
      <c r="AO13" s="24"/>
      <c r="AQ13" s="47"/>
      <c r="AT13" s="50"/>
      <c r="AU13" s="32"/>
      <c r="AV13" s="50"/>
      <c r="AW13" s="50"/>
      <c r="AX13" s="51"/>
      <c r="AY13" s="47">
        <v>53</v>
      </c>
      <c r="AZ13" s="32">
        <v>58</v>
      </c>
      <c r="BA13" s="32">
        <v>1021.3</v>
      </c>
      <c r="BB13" s="32">
        <v>1022.1</v>
      </c>
      <c r="BC13" s="32">
        <v>0</v>
      </c>
      <c r="BD13" s="32">
        <v>1</v>
      </c>
      <c r="BE13" s="32">
        <v>2.1</v>
      </c>
      <c r="BF13" s="32">
        <v>0</v>
      </c>
      <c r="BG13" s="32" t="s">
        <v>17</v>
      </c>
      <c r="BH13" s="32">
        <v>7</v>
      </c>
      <c r="BI13" s="33"/>
      <c r="BJ13" s="40"/>
      <c r="BK13" s="33">
        <f t="shared" si="2"/>
        <v>32</v>
      </c>
      <c r="BL13" s="33"/>
      <c r="BM13" s="100">
        <f t="shared" si="3"/>
        <v>0</v>
      </c>
      <c r="BN13" s="101">
        <f t="shared" si="4"/>
        <v>0</v>
      </c>
      <c r="BO13" s="21">
        <f t="shared" si="5"/>
        <v>0</v>
      </c>
      <c r="BP13" s="101">
        <f t="shared" si="6"/>
        <v>0</v>
      </c>
    </row>
    <row r="14" spans="1:68" s="21" customFormat="1" x14ac:dyDescent="0.25">
      <c r="A14" s="45">
        <v>42090</v>
      </c>
      <c r="B14" s="46" t="str">
        <f t="shared" si="0"/>
        <v>15086</v>
      </c>
      <c r="C14" s="21" t="s">
        <v>27</v>
      </c>
      <c r="D14" s="21" t="s">
        <v>28</v>
      </c>
      <c r="E14" s="32">
        <v>2</v>
      </c>
      <c r="F14" s="32">
        <v>3</v>
      </c>
      <c r="G14" s="32" t="s">
        <v>25</v>
      </c>
      <c r="H14" s="47">
        <v>910</v>
      </c>
      <c r="I14" s="47">
        <f t="shared" si="1"/>
        <v>310</v>
      </c>
      <c r="J14" s="25" t="s">
        <v>53</v>
      </c>
      <c r="K14" s="22"/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D14" s="26">
        <v>0</v>
      </c>
      <c r="AE14" s="47"/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/>
      <c r="AM14" s="24"/>
      <c r="AN14" s="24"/>
      <c r="AO14" s="24"/>
      <c r="AQ14" s="47"/>
      <c r="AT14" s="50"/>
      <c r="AU14" s="32"/>
      <c r="AV14" s="50"/>
      <c r="AW14" s="50"/>
      <c r="AX14" s="51"/>
      <c r="AY14" s="47">
        <v>53</v>
      </c>
      <c r="AZ14" s="32">
        <v>58</v>
      </c>
      <c r="BA14" s="32">
        <v>1021.3</v>
      </c>
      <c r="BB14" s="32">
        <v>1022.1</v>
      </c>
      <c r="BC14" s="32">
        <v>0</v>
      </c>
      <c r="BD14" s="32">
        <v>2</v>
      </c>
      <c r="BE14" s="32">
        <v>2.1</v>
      </c>
      <c r="BF14" s="32">
        <v>0</v>
      </c>
      <c r="BG14" s="32" t="s">
        <v>17</v>
      </c>
      <c r="BH14" s="32">
        <v>7</v>
      </c>
      <c r="BI14" s="33"/>
      <c r="BJ14" s="40"/>
      <c r="BK14" s="33">
        <f t="shared" si="2"/>
        <v>32</v>
      </c>
      <c r="BM14" s="100">
        <f t="shared" si="3"/>
        <v>0</v>
      </c>
      <c r="BN14" s="101">
        <f t="shared" si="4"/>
        <v>0</v>
      </c>
      <c r="BO14" s="21">
        <f t="shared" si="5"/>
        <v>0</v>
      </c>
      <c r="BP14" s="101">
        <f t="shared" si="6"/>
        <v>0</v>
      </c>
    </row>
    <row r="15" spans="1:68" s="21" customFormat="1" x14ac:dyDescent="0.25">
      <c r="A15" s="45">
        <v>42090</v>
      </c>
      <c r="B15" s="46" t="str">
        <f t="shared" si="0"/>
        <v>15086</v>
      </c>
      <c r="C15" s="21" t="s">
        <v>27</v>
      </c>
      <c r="D15" s="21" t="s">
        <v>28</v>
      </c>
      <c r="E15" s="32">
        <v>2</v>
      </c>
      <c r="F15" s="32">
        <v>4</v>
      </c>
      <c r="G15" s="32" t="s">
        <v>25</v>
      </c>
      <c r="H15" s="47">
        <v>847</v>
      </c>
      <c r="I15" s="47">
        <f t="shared" si="1"/>
        <v>247</v>
      </c>
      <c r="J15" s="25" t="s">
        <v>53</v>
      </c>
      <c r="K15" s="22"/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D15" s="26">
        <v>0</v>
      </c>
      <c r="AE15" s="47"/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  <c r="AL15" s="32"/>
      <c r="AM15" s="24"/>
      <c r="AN15" s="24"/>
      <c r="AO15" s="24"/>
      <c r="AQ15" s="47"/>
      <c r="AT15" s="50"/>
      <c r="AU15" s="32"/>
      <c r="AV15" s="50"/>
      <c r="AW15" s="50"/>
      <c r="AX15" s="51"/>
      <c r="AY15" s="47">
        <v>53</v>
      </c>
      <c r="AZ15" s="32">
        <v>58</v>
      </c>
      <c r="BA15" s="32">
        <v>1021.3</v>
      </c>
      <c r="BB15" s="32">
        <v>1022.1</v>
      </c>
      <c r="BC15" s="32">
        <v>0</v>
      </c>
      <c r="BD15" s="32">
        <v>1</v>
      </c>
      <c r="BE15" s="32">
        <v>2.1</v>
      </c>
      <c r="BF15" s="32">
        <v>0</v>
      </c>
      <c r="BG15" s="32" t="s">
        <v>17</v>
      </c>
      <c r="BH15" s="32">
        <v>7</v>
      </c>
      <c r="BI15" s="33"/>
      <c r="BJ15" s="40"/>
      <c r="BK15" s="33">
        <f t="shared" si="2"/>
        <v>32</v>
      </c>
      <c r="BM15" s="100">
        <f t="shared" si="3"/>
        <v>0</v>
      </c>
      <c r="BN15" s="101">
        <f t="shared" si="4"/>
        <v>0</v>
      </c>
      <c r="BO15" s="21">
        <f t="shared" si="5"/>
        <v>0</v>
      </c>
      <c r="BP15" s="101">
        <f t="shared" si="6"/>
        <v>0</v>
      </c>
    </row>
    <row r="16" spans="1:68" s="21" customFormat="1" x14ac:dyDescent="0.25">
      <c r="A16" s="45">
        <v>42090</v>
      </c>
      <c r="B16" s="46" t="str">
        <f t="shared" si="0"/>
        <v>15086</v>
      </c>
      <c r="C16" s="21" t="s">
        <v>27</v>
      </c>
      <c r="D16" s="21" t="s">
        <v>28</v>
      </c>
      <c r="E16" s="32">
        <v>2</v>
      </c>
      <c r="F16" s="32">
        <v>5</v>
      </c>
      <c r="G16" s="32" t="s">
        <v>25</v>
      </c>
      <c r="H16" s="47">
        <v>826</v>
      </c>
      <c r="I16" s="47">
        <f t="shared" si="1"/>
        <v>226</v>
      </c>
      <c r="J16" s="25" t="s">
        <v>53</v>
      </c>
      <c r="K16" s="22"/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D16" s="26">
        <v>0</v>
      </c>
      <c r="AE16" s="47"/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/>
      <c r="AM16" s="24"/>
      <c r="AN16" s="24"/>
      <c r="AO16" s="24"/>
      <c r="AQ16" s="47"/>
      <c r="AT16" s="50"/>
      <c r="AU16" s="32"/>
      <c r="AV16" s="50"/>
      <c r="AW16" s="50"/>
      <c r="AX16" s="51"/>
      <c r="AY16" s="47">
        <v>53</v>
      </c>
      <c r="AZ16" s="32">
        <v>58</v>
      </c>
      <c r="BA16" s="32">
        <v>1021.3</v>
      </c>
      <c r="BB16" s="32">
        <v>1022.1</v>
      </c>
      <c r="BC16" s="32">
        <v>0</v>
      </c>
      <c r="BD16" s="32">
        <v>1</v>
      </c>
      <c r="BE16" s="32">
        <v>2.1</v>
      </c>
      <c r="BF16" s="32">
        <v>0</v>
      </c>
      <c r="BG16" s="32" t="s">
        <v>17</v>
      </c>
      <c r="BH16" s="32">
        <v>7</v>
      </c>
      <c r="BI16" s="33"/>
      <c r="BJ16" s="40"/>
      <c r="BK16" s="33">
        <f t="shared" si="2"/>
        <v>32</v>
      </c>
      <c r="BM16" s="100">
        <f t="shared" si="3"/>
        <v>0</v>
      </c>
      <c r="BN16" s="101">
        <f t="shared" si="4"/>
        <v>0</v>
      </c>
      <c r="BO16" s="21">
        <f t="shared" si="5"/>
        <v>0</v>
      </c>
      <c r="BP16" s="101">
        <f t="shared" si="6"/>
        <v>0</v>
      </c>
    </row>
    <row r="17" spans="1:68" s="21" customFormat="1" x14ac:dyDescent="0.25">
      <c r="A17" s="45">
        <v>42090</v>
      </c>
      <c r="B17" s="46" t="str">
        <f t="shared" si="0"/>
        <v>15086</v>
      </c>
      <c r="C17" s="21" t="s">
        <v>27</v>
      </c>
      <c r="D17" s="21" t="s">
        <v>28</v>
      </c>
      <c r="E17" s="32">
        <v>2</v>
      </c>
      <c r="F17" s="32">
        <v>6</v>
      </c>
      <c r="G17" s="32" t="s">
        <v>25</v>
      </c>
      <c r="H17" s="47">
        <v>754</v>
      </c>
      <c r="I17" s="47">
        <f t="shared" si="1"/>
        <v>154</v>
      </c>
      <c r="J17" s="25" t="s">
        <v>53</v>
      </c>
      <c r="K17" s="22"/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D17" s="26">
        <v>0</v>
      </c>
      <c r="AE17" s="47"/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/>
      <c r="AM17" s="24"/>
      <c r="AN17" s="24"/>
      <c r="AO17" s="24"/>
      <c r="AQ17" s="47"/>
      <c r="AT17" s="50"/>
      <c r="AU17" s="32"/>
      <c r="AV17" s="50"/>
      <c r="AW17" s="50"/>
      <c r="AX17" s="51"/>
      <c r="AY17" s="47">
        <v>53</v>
      </c>
      <c r="AZ17" s="32">
        <v>58</v>
      </c>
      <c r="BA17" s="32">
        <v>1021.3</v>
      </c>
      <c r="BB17" s="32">
        <v>1022.1</v>
      </c>
      <c r="BC17" s="32">
        <v>0</v>
      </c>
      <c r="BD17" s="32">
        <v>1</v>
      </c>
      <c r="BE17" s="32">
        <v>2.1</v>
      </c>
      <c r="BF17" s="32">
        <v>0</v>
      </c>
      <c r="BG17" s="32" t="s">
        <v>17</v>
      </c>
      <c r="BH17" s="32">
        <v>7</v>
      </c>
      <c r="BI17" s="33"/>
      <c r="BJ17" s="40"/>
      <c r="BK17" s="33">
        <f t="shared" si="2"/>
        <v>32</v>
      </c>
      <c r="BM17" s="100">
        <f t="shared" si="3"/>
        <v>0</v>
      </c>
      <c r="BN17" s="101">
        <f t="shared" si="4"/>
        <v>0</v>
      </c>
      <c r="BO17" s="21">
        <f t="shared" si="5"/>
        <v>0</v>
      </c>
      <c r="BP17" s="101">
        <f t="shared" si="6"/>
        <v>0</v>
      </c>
    </row>
    <row r="18" spans="1:68" s="21" customFormat="1" x14ac:dyDescent="0.25">
      <c r="A18" s="45">
        <v>42090</v>
      </c>
      <c r="B18" s="46" t="str">
        <f t="shared" si="0"/>
        <v>15086</v>
      </c>
      <c r="C18" s="21" t="s">
        <v>27</v>
      </c>
      <c r="D18" s="21" t="s">
        <v>28</v>
      </c>
      <c r="E18" s="32">
        <v>2</v>
      </c>
      <c r="F18" s="32">
        <v>7</v>
      </c>
      <c r="G18" s="32" t="s">
        <v>25</v>
      </c>
      <c r="H18" s="47">
        <v>733</v>
      </c>
      <c r="I18" s="47">
        <f t="shared" si="1"/>
        <v>133</v>
      </c>
      <c r="J18" s="25" t="s">
        <v>53</v>
      </c>
      <c r="K18" s="22"/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D18" s="26">
        <v>0</v>
      </c>
      <c r="AE18" s="47"/>
      <c r="AF18" s="32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/>
      <c r="AM18" s="24"/>
      <c r="AN18" s="24"/>
      <c r="AO18" s="24"/>
      <c r="AQ18" s="47"/>
      <c r="AT18" s="50"/>
      <c r="AU18" s="32"/>
      <c r="AV18" s="50"/>
      <c r="AW18" s="50"/>
      <c r="AX18" s="51"/>
      <c r="AY18" s="47">
        <v>53</v>
      </c>
      <c r="AZ18" s="32">
        <v>58</v>
      </c>
      <c r="BA18" s="32">
        <v>1021.3</v>
      </c>
      <c r="BB18" s="32">
        <v>1022.1</v>
      </c>
      <c r="BC18" s="32">
        <v>0</v>
      </c>
      <c r="BD18" s="32">
        <v>1</v>
      </c>
      <c r="BE18" s="32">
        <v>2.1</v>
      </c>
      <c r="BF18" s="32">
        <v>0</v>
      </c>
      <c r="BG18" s="32" t="s">
        <v>17</v>
      </c>
      <c r="BH18" s="32">
        <v>7</v>
      </c>
      <c r="BI18" s="33"/>
      <c r="BJ18" s="40"/>
      <c r="BK18" s="33">
        <f t="shared" si="2"/>
        <v>32</v>
      </c>
      <c r="BM18" s="100">
        <f t="shared" si="3"/>
        <v>0</v>
      </c>
      <c r="BN18" s="101">
        <f t="shared" si="4"/>
        <v>0</v>
      </c>
      <c r="BO18" s="21">
        <f t="shared" si="5"/>
        <v>0</v>
      </c>
      <c r="BP18" s="101">
        <f t="shared" si="6"/>
        <v>0</v>
      </c>
    </row>
    <row r="19" spans="1:68" s="21" customFormat="1" x14ac:dyDescent="0.25">
      <c r="A19" s="45">
        <v>42090</v>
      </c>
      <c r="B19" s="46" t="str">
        <f t="shared" si="0"/>
        <v>15086</v>
      </c>
      <c r="C19" s="21" t="s">
        <v>27</v>
      </c>
      <c r="D19" s="21" t="s">
        <v>28</v>
      </c>
      <c r="E19" s="32">
        <v>2</v>
      </c>
      <c r="F19" s="32">
        <v>8</v>
      </c>
      <c r="G19" s="32" t="s">
        <v>25</v>
      </c>
      <c r="H19" s="47">
        <v>703</v>
      </c>
      <c r="I19" s="47">
        <f t="shared" si="1"/>
        <v>103</v>
      </c>
      <c r="J19" s="25" t="s">
        <v>53</v>
      </c>
      <c r="K19" s="22"/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D19" s="26">
        <v>0</v>
      </c>
      <c r="AE19" s="47"/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/>
      <c r="AM19" s="24"/>
      <c r="AN19" s="24"/>
      <c r="AO19" s="24"/>
      <c r="AQ19" s="47"/>
      <c r="AT19" s="50"/>
      <c r="AU19" s="32"/>
      <c r="AV19" s="50"/>
      <c r="AW19" s="50"/>
      <c r="AX19" s="51"/>
      <c r="AY19" s="47">
        <v>53</v>
      </c>
      <c r="AZ19" s="32">
        <v>58</v>
      </c>
      <c r="BA19" s="32">
        <v>1021.3</v>
      </c>
      <c r="BB19" s="32">
        <v>1022.1</v>
      </c>
      <c r="BC19" s="32">
        <v>0</v>
      </c>
      <c r="BD19" s="32">
        <v>1</v>
      </c>
      <c r="BE19" s="32">
        <v>2.1</v>
      </c>
      <c r="BF19" s="32">
        <v>0</v>
      </c>
      <c r="BG19" s="32" t="s">
        <v>17</v>
      </c>
      <c r="BH19" s="32">
        <v>7</v>
      </c>
      <c r="BI19" s="33"/>
      <c r="BJ19" s="40"/>
      <c r="BK19" s="33">
        <f t="shared" si="2"/>
        <v>32</v>
      </c>
      <c r="BM19" s="100">
        <f t="shared" si="3"/>
        <v>0</v>
      </c>
      <c r="BN19" s="101">
        <f t="shared" si="4"/>
        <v>0</v>
      </c>
      <c r="BO19" s="21">
        <f t="shared" si="5"/>
        <v>0</v>
      </c>
      <c r="BP19" s="101">
        <f t="shared" si="6"/>
        <v>0</v>
      </c>
    </row>
    <row r="20" spans="1:68" s="72" customFormat="1" x14ac:dyDescent="0.25">
      <c r="A20" s="70">
        <v>42090</v>
      </c>
      <c r="B20" s="71" t="str">
        <f t="shared" si="0"/>
        <v>15086</v>
      </c>
      <c r="C20" s="72" t="s">
        <v>27</v>
      </c>
      <c r="D20" s="72" t="s">
        <v>28</v>
      </c>
      <c r="E20" s="73">
        <v>2</v>
      </c>
      <c r="F20" s="73">
        <v>9</v>
      </c>
      <c r="G20" s="73" t="s">
        <v>25</v>
      </c>
      <c r="H20" s="23">
        <v>648</v>
      </c>
      <c r="I20" s="23">
        <f t="shared" si="1"/>
        <v>48</v>
      </c>
      <c r="J20" s="74" t="s">
        <v>53</v>
      </c>
      <c r="K20" s="23"/>
      <c r="L20" s="73">
        <v>0</v>
      </c>
      <c r="M20" s="73">
        <v>0</v>
      </c>
      <c r="N20" s="73">
        <v>0</v>
      </c>
      <c r="O20" s="73">
        <v>0</v>
      </c>
      <c r="P20" s="73">
        <v>0</v>
      </c>
      <c r="Q20" s="73">
        <v>0</v>
      </c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D20" s="75">
        <v>0</v>
      </c>
      <c r="AE20" s="23"/>
      <c r="AF20" s="73">
        <v>0</v>
      </c>
      <c r="AG20" s="73">
        <v>0</v>
      </c>
      <c r="AH20" s="73">
        <v>0</v>
      </c>
      <c r="AI20" s="73">
        <v>0</v>
      </c>
      <c r="AJ20" s="73">
        <v>0</v>
      </c>
      <c r="AK20" s="73">
        <v>0</v>
      </c>
      <c r="AL20" s="73"/>
      <c r="AM20" s="73"/>
      <c r="AN20" s="73"/>
      <c r="AO20" s="73"/>
      <c r="AQ20" s="23"/>
      <c r="AT20" s="76"/>
      <c r="AU20" s="73"/>
      <c r="AV20" s="76"/>
      <c r="AW20" s="76"/>
      <c r="AX20" s="77"/>
      <c r="AY20" s="23">
        <v>53</v>
      </c>
      <c r="AZ20" s="73">
        <v>58</v>
      </c>
      <c r="BA20" s="73">
        <v>1021.3</v>
      </c>
      <c r="BB20" s="73">
        <v>1022.1</v>
      </c>
      <c r="BC20" s="73">
        <v>0</v>
      </c>
      <c r="BD20" s="73">
        <v>1</v>
      </c>
      <c r="BE20" s="73">
        <v>2.1</v>
      </c>
      <c r="BF20" s="73">
        <v>0</v>
      </c>
      <c r="BG20" s="73" t="s">
        <v>17</v>
      </c>
      <c r="BH20" s="73">
        <v>7</v>
      </c>
      <c r="BI20" s="79"/>
      <c r="BJ20" s="78"/>
      <c r="BK20" s="79">
        <f t="shared" si="2"/>
        <v>32</v>
      </c>
      <c r="BM20" s="103">
        <f t="shared" si="3"/>
        <v>0</v>
      </c>
      <c r="BN20" s="104">
        <f t="shared" si="4"/>
        <v>0</v>
      </c>
      <c r="BO20" s="72">
        <f t="shared" si="5"/>
        <v>0</v>
      </c>
      <c r="BP20" s="104">
        <f t="shared" si="6"/>
        <v>0</v>
      </c>
    </row>
    <row r="21" spans="1:68" s="21" customFormat="1" x14ac:dyDescent="0.25">
      <c r="A21" s="45">
        <v>42090</v>
      </c>
      <c r="B21" s="46" t="str">
        <f t="shared" si="0"/>
        <v>15086</v>
      </c>
      <c r="C21" s="21" t="s">
        <v>27</v>
      </c>
      <c r="D21" s="21" t="s">
        <v>48</v>
      </c>
      <c r="E21" s="32">
        <v>3</v>
      </c>
      <c r="F21" s="32">
        <v>1</v>
      </c>
      <c r="G21" s="32" t="s">
        <v>34</v>
      </c>
      <c r="H21" s="47">
        <v>703</v>
      </c>
      <c r="I21" s="47">
        <f t="shared" si="1"/>
        <v>103</v>
      </c>
      <c r="J21" s="25" t="s">
        <v>37</v>
      </c>
      <c r="K21" s="22"/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D21" s="26">
        <v>0</v>
      </c>
      <c r="AE21" s="47"/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/>
      <c r="AM21" s="49"/>
      <c r="AN21" s="49"/>
      <c r="AO21" s="49"/>
      <c r="AQ21" s="47"/>
      <c r="AT21" s="50"/>
      <c r="AU21" s="32"/>
      <c r="AV21" s="50"/>
      <c r="AW21" s="50"/>
      <c r="AX21" s="51"/>
      <c r="AY21" s="47">
        <v>53</v>
      </c>
      <c r="AZ21" s="32">
        <v>58</v>
      </c>
      <c r="BA21" s="32">
        <v>1021.3</v>
      </c>
      <c r="BB21" s="32">
        <v>1022.1</v>
      </c>
      <c r="BC21" s="32">
        <v>0</v>
      </c>
      <c r="BD21" s="32">
        <v>1</v>
      </c>
      <c r="BE21" s="32">
        <v>9.8000000000000007</v>
      </c>
      <c r="BF21" s="32">
        <v>0</v>
      </c>
      <c r="BG21" s="32" t="s">
        <v>17</v>
      </c>
      <c r="BH21" s="32">
        <v>7</v>
      </c>
      <c r="BI21" s="32"/>
      <c r="BJ21" s="40"/>
      <c r="BK21" s="33">
        <f t="shared" si="2"/>
        <v>32</v>
      </c>
      <c r="BM21" s="100">
        <f t="shared" si="3"/>
        <v>0</v>
      </c>
      <c r="BN21" s="101">
        <f t="shared" si="4"/>
        <v>0</v>
      </c>
      <c r="BO21" s="21">
        <f t="shared" si="5"/>
        <v>0</v>
      </c>
      <c r="BP21" s="101">
        <f t="shared" si="6"/>
        <v>0</v>
      </c>
    </row>
    <row r="22" spans="1:68" s="21" customFormat="1" x14ac:dyDescent="0.25">
      <c r="A22" s="45">
        <v>42090</v>
      </c>
      <c r="B22" s="46" t="str">
        <f t="shared" si="0"/>
        <v>15086</v>
      </c>
      <c r="C22" s="21" t="s">
        <v>27</v>
      </c>
      <c r="D22" s="21" t="s">
        <v>48</v>
      </c>
      <c r="E22" s="32">
        <v>3</v>
      </c>
      <c r="F22" s="32">
        <v>2</v>
      </c>
      <c r="G22" s="32" t="s">
        <v>34</v>
      </c>
      <c r="H22" s="47">
        <v>716</v>
      </c>
      <c r="I22" s="47">
        <f t="shared" si="1"/>
        <v>116</v>
      </c>
      <c r="J22" s="25" t="s">
        <v>37</v>
      </c>
      <c r="K22" s="22"/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D22" s="26">
        <v>0</v>
      </c>
      <c r="AE22" s="47"/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/>
      <c r="AM22" s="49"/>
      <c r="AN22" s="49"/>
      <c r="AO22" s="49"/>
      <c r="AQ22" s="47"/>
      <c r="AT22" s="50"/>
      <c r="AU22" s="32"/>
      <c r="AV22" s="50"/>
      <c r="AW22" s="50"/>
      <c r="AX22" s="51"/>
      <c r="AY22" s="47">
        <v>53</v>
      </c>
      <c r="AZ22" s="32">
        <v>58</v>
      </c>
      <c r="BA22" s="32">
        <v>1021.3</v>
      </c>
      <c r="BB22" s="32">
        <v>1022.1</v>
      </c>
      <c r="BC22" s="32">
        <v>0</v>
      </c>
      <c r="BD22" s="32">
        <v>1</v>
      </c>
      <c r="BE22" s="32">
        <v>9.4</v>
      </c>
      <c r="BF22" s="32">
        <v>0</v>
      </c>
      <c r="BG22" s="32" t="s">
        <v>17</v>
      </c>
      <c r="BH22" s="32">
        <v>7</v>
      </c>
      <c r="BI22" s="32"/>
      <c r="BJ22" s="40"/>
      <c r="BK22" s="33">
        <f t="shared" si="2"/>
        <v>32</v>
      </c>
      <c r="BM22" s="100">
        <f t="shared" si="3"/>
        <v>0</v>
      </c>
      <c r="BN22" s="101">
        <f t="shared" si="4"/>
        <v>0</v>
      </c>
      <c r="BO22" s="21">
        <f t="shared" si="5"/>
        <v>0</v>
      </c>
      <c r="BP22" s="101">
        <f t="shared" si="6"/>
        <v>0</v>
      </c>
    </row>
    <row r="23" spans="1:68" s="21" customFormat="1" x14ac:dyDescent="0.25">
      <c r="A23" s="45">
        <v>42090</v>
      </c>
      <c r="B23" s="46" t="str">
        <f t="shared" si="0"/>
        <v>15086</v>
      </c>
      <c r="C23" s="21" t="s">
        <v>27</v>
      </c>
      <c r="D23" s="21" t="s">
        <v>48</v>
      </c>
      <c r="E23" s="32">
        <v>3</v>
      </c>
      <c r="F23" s="32">
        <v>3</v>
      </c>
      <c r="G23" s="32" t="s">
        <v>34</v>
      </c>
      <c r="H23" s="47">
        <v>727</v>
      </c>
      <c r="I23" s="47">
        <f t="shared" si="1"/>
        <v>127</v>
      </c>
      <c r="J23" s="25" t="s">
        <v>37</v>
      </c>
      <c r="K23" s="22"/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D23" s="26">
        <v>0</v>
      </c>
      <c r="AE23" s="47"/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/>
      <c r="AM23" s="49"/>
      <c r="AN23" s="49"/>
      <c r="AO23" s="49"/>
      <c r="AQ23" s="47"/>
      <c r="AT23" s="50"/>
      <c r="AU23" s="32"/>
      <c r="AV23" s="50"/>
      <c r="AW23" s="50"/>
      <c r="AX23" s="51"/>
      <c r="AY23" s="47">
        <v>53</v>
      </c>
      <c r="AZ23" s="32">
        <v>58</v>
      </c>
      <c r="BA23" s="32">
        <v>1021.3</v>
      </c>
      <c r="BB23" s="32">
        <v>1022.1</v>
      </c>
      <c r="BC23" s="32">
        <v>0</v>
      </c>
      <c r="BD23" s="32">
        <v>1</v>
      </c>
      <c r="BE23" s="32">
        <v>8.9</v>
      </c>
      <c r="BF23" s="32">
        <v>0</v>
      </c>
      <c r="BG23" s="32" t="s">
        <v>17</v>
      </c>
      <c r="BH23" s="32">
        <v>7</v>
      </c>
      <c r="BI23" s="32"/>
      <c r="BJ23" s="40"/>
      <c r="BK23" s="33">
        <f t="shared" si="2"/>
        <v>32</v>
      </c>
      <c r="BM23" s="100">
        <f t="shared" si="3"/>
        <v>0</v>
      </c>
      <c r="BN23" s="101">
        <f t="shared" si="4"/>
        <v>0</v>
      </c>
      <c r="BO23" s="21">
        <f t="shared" si="5"/>
        <v>0</v>
      </c>
      <c r="BP23" s="101">
        <f t="shared" si="6"/>
        <v>0</v>
      </c>
    </row>
    <row r="24" spans="1:68" s="21" customFormat="1" x14ac:dyDescent="0.25">
      <c r="A24" s="45">
        <v>42090</v>
      </c>
      <c r="B24" s="46" t="str">
        <f t="shared" si="0"/>
        <v>15086</v>
      </c>
      <c r="C24" s="21" t="s">
        <v>27</v>
      </c>
      <c r="D24" s="21" t="s">
        <v>48</v>
      </c>
      <c r="E24" s="32">
        <v>3</v>
      </c>
      <c r="F24" s="32">
        <v>4</v>
      </c>
      <c r="G24" s="32" t="s">
        <v>34</v>
      </c>
      <c r="H24" s="47">
        <v>738</v>
      </c>
      <c r="I24" s="47">
        <f t="shared" si="1"/>
        <v>138</v>
      </c>
      <c r="J24" s="25" t="s">
        <v>37</v>
      </c>
      <c r="K24" s="22"/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D24" s="26">
        <v>0</v>
      </c>
      <c r="AE24" s="47"/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/>
      <c r="AM24" s="49"/>
      <c r="AN24" s="49"/>
      <c r="AO24" s="49"/>
      <c r="AQ24" s="47"/>
      <c r="AT24" s="50"/>
      <c r="AU24" s="32"/>
      <c r="AV24" s="50"/>
      <c r="AW24" s="50"/>
      <c r="AX24" s="51"/>
      <c r="AY24" s="47">
        <v>53</v>
      </c>
      <c r="AZ24" s="32">
        <v>58</v>
      </c>
      <c r="BA24" s="32">
        <v>1021.3</v>
      </c>
      <c r="BB24" s="32">
        <v>1022.1</v>
      </c>
      <c r="BC24" s="32">
        <v>0</v>
      </c>
      <c r="BD24" s="32">
        <v>1</v>
      </c>
      <c r="BE24" s="32">
        <v>10.199999999999999</v>
      </c>
      <c r="BF24" s="32">
        <v>0</v>
      </c>
      <c r="BG24" s="32" t="s">
        <v>17</v>
      </c>
      <c r="BH24" s="32">
        <v>7</v>
      </c>
      <c r="BI24" s="32"/>
      <c r="BJ24" s="40"/>
      <c r="BK24" s="33">
        <f t="shared" si="2"/>
        <v>32</v>
      </c>
      <c r="BM24" s="100">
        <f t="shared" si="3"/>
        <v>0</v>
      </c>
      <c r="BN24" s="101">
        <f t="shared" si="4"/>
        <v>0</v>
      </c>
      <c r="BO24" s="21">
        <f t="shared" si="5"/>
        <v>0</v>
      </c>
      <c r="BP24" s="101">
        <f t="shared" si="6"/>
        <v>0</v>
      </c>
    </row>
    <row r="25" spans="1:68" s="21" customFormat="1" x14ac:dyDescent="0.25">
      <c r="A25" s="45">
        <v>42090</v>
      </c>
      <c r="B25" s="46" t="str">
        <f t="shared" si="0"/>
        <v>15086</v>
      </c>
      <c r="C25" s="21" t="s">
        <v>27</v>
      </c>
      <c r="D25" s="21" t="s">
        <v>48</v>
      </c>
      <c r="E25" s="32">
        <v>3</v>
      </c>
      <c r="F25" s="32">
        <v>5</v>
      </c>
      <c r="G25" s="32" t="s">
        <v>34</v>
      </c>
      <c r="H25" s="47">
        <v>751</v>
      </c>
      <c r="I25" s="47">
        <f t="shared" si="1"/>
        <v>151</v>
      </c>
      <c r="J25" s="25" t="s">
        <v>37</v>
      </c>
      <c r="K25" s="22"/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D25" s="26">
        <v>0</v>
      </c>
      <c r="AE25" s="47"/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/>
      <c r="AM25" s="49"/>
      <c r="AN25" s="49"/>
      <c r="AO25" s="49"/>
      <c r="AQ25" s="47"/>
      <c r="AT25" s="50"/>
      <c r="AU25" s="32"/>
      <c r="AV25" s="50"/>
      <c r="AW25" s="50"/>
      <c r="AX25" s="51"/>
      <c r="AY25" s="47">
        <v>53</v>
      </c>
      <c r="AZ25" s="32">
        <v>58</v>
      </c>
      <c r="BA25" s="32">
        <v>1021.3</v>
      </c>
      <c r="BB25" s="32">
        <v>1022.1</v>
      </c>
      <c r="BC25" s="32">
        <v>0</v>
      </c>
      <c r="BD25" s="32">
        <v>1</v>
      </c>
      <c r="BE25" s="32">
        <v>11.2</v>
      </c>
      <c r="BF25" s="32">
        <v>0</v>
      </c>
      <c r="BG25" s="32" t="s">
        <v>17</v>
      </c>
      <c r="BH25" s="32">
        <v>7</v>
      </c>
      <c r="BI25" s="32"/>
      <c r="BJ25" s="40"/>
      <c r="BK25" s="33">
        <f t="shared" si="2"/>
        <v>32</v>
      </c>
      <c r="BM25" s="100">
        <f t="shared" si="3"/>
        <v>0</v>
      </c>
      <c r="BN25" s="101">
        <f t="shared" si="4"/>
        <v>0</v>
      </c>
      <c r="BO25" s="21">
        <f t="shared" si="5"/>
        <v>0</v>
      </c>
      <c r="BP25" s="101">
        <f t="shared" si="6"/>
        <v>0</v>
      </c>
    </row>
    <row r="26" spans="1:68" s="21" customFormat="1" x14ac:dyDescent="0.25">
      <c r="A26" s="45">
        <v>42090</v>
      </c>
      <c r="B26" s="46" t="str">
        <f t="shared" si="0"/>
        <v>15086</v>
      </c>
      <c r="C26" s="21" t="s">
        <v>27</v>
      </c>
      <c r="D26" s="21" t="s">
        <v>48</v>
      </c>
      <c r="E26" s="32">
        <v>3</v>
      </c>
      <c r="F26" s="32">
        <v>6</v>
      </c>
      <c r="G26" s="32" t="s">
        <v>34</v>
      </c>
      <c r="H26" s="47">
        <v>803</v>
      </c>
      <c r="I26" s="47">
        <f t="shared" si="1"/>
        <v>203</v>
      </c>
      <c r="J26" s="25" t="s">
        <v>37</v>
      </c>
      <c r="K26" s="22"/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D26" s="26">
        <v>0</v>
      </c>
      <c r="AE26" s="47"/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/>
      <c r="AM26" s="49"/>
      <c r="AN26" s="49"/>
      <c r="AO26" s="49"/>
      <c r="AQ26" s="47"/>
      <c r="AT26" s="50"/>
      <c r="AU26" s="32"/>
      <c r="AV26" s="50"/>
      <c r="AW26" s="50"/>
      <c r="AX26" s="51"/>
      <c r="AY26" s="47">
        <v>53</v>
      </c>
      <c r="AZ26" s="32">
        <v>58</v>
      </c>
      <c r="BA26" s="32">
        <v>1021.3</v>
      </c>
      <c r="BB26" s="32">
        <v>1022.1</v>
      </c>
      <c r="BC26" s="32">
        <v>0</v>
      </c>
      <c r="BD26" s="32">
        <v>1</v>
      </c>
      <c r="BE26" s="32">
        <v>11.3</v>
      </c>
      <c r="BF26" s="32">
        <v>0</v>
      </c>
      <c r="BG26" s="32" t="s">
        <v>17</v>
      </c>
      <c r="BH26" s="32">
        <v>7</v>
      </c>
      <c r="BI26" s="32"/>
      <c r="BJ26" s="40"/>
      <c r="BK26" s="33">
        <f t="shared" si="2"/>
        <v>32</v>
      </c>
      <c r="BM26" s="100">
        <f t="shared" si="3"/>
        <v>0</v>
      </c>
      <c r="BN26" s="101">
        <f t="shared" si="4"/>
        <v>0</v>
      </c>
      <c r="BO26" s="21">
        <f t="shared" si="5"/>
        <v>0</v>
      </c>
      <c r="BP26" s="101">
        <f t="shared" si="6"/>
        <v>0</v>
      </c>
    </row>
    <row r="27" spans="1:68" s="21" customFormat="1" x14ac:dyDescent="0.25">
      <c r="A27" s="45">
        <v>42090</v>
      </c>
      <c r="B27" s="46" t="str">
        <f t="shared" si="0"/>
        <v>15086</v>
      </c>
      <c r="C27" s="21" t="s">
        <v>27</v>
      </c>
      <c r="D27" s="21" t="s">
        <v>48</v>
      </c>
      <c r="E27" s="32">
        <v>3</v>
      </c>
      <c r="F27" s="32">
        <v>7</v>
      </c>
      <c r="G27" s="32" t="s">
        <v>34</v>
      </c>
      <c r="H27" s="47">
        <v>817</v>
      </c>
      <c r="I27" s="47">
        <f t="shared" si="1"/>
        <v>217</v>
      </c>
      <c r="J27" s="25" t="s">
        <v>37</v>
      </c>
      <c r="K27" s="22"/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D27" s="26">
        <v>0</v>
      </c>
      <c r="AE27" s="47"/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/>
      <c r="AM27" s="49"/>
      <c r="AN27" s="49"/>
      <c r="AO27" s="49"/>
      <c r="AQ27" s="47"/>
      <c r="AT27" s="50"/>
      <c r="AU27" s="32"/>
      <c r="AV27" s="50"/>
      <c r="AW27" s="50"/>
      <c r="AX27" s="51"/>
      <c r="AY27" s="47">
        <v>53</v>
      </c>
      <c r="AZ27" s="32">
        <v>58</v>
      </c>
      <c r="BA27" s="32">
        <v>1021.3</v>
      </c>
      <c r="BB27" s="32">
        <v>1022.1</v>
      </c>
      <c r="BC27" s="32">
        <v>0</v>
      </c>
      <c r="BD27" s="32">
        <v>1</v>
      </c>
      <c r="BE27" s="32">
        <v>11.6</v>
      </c>
      <c r="BF27" s="32">
        <v>0</v>
      </c>
      <c r="BG27" s="32" t="s">
        <v>17</v>
      </c>
      <c r="BH27" s="32">
        <v>7</v>
      </c>
      <c r="BI27" s="32"/>
      <c r="BJ27" s="40"/>
      <c r="BK27" s="33">
        <f t="shared" si="2"/>
        <v>32</v>
      </c>
      <c r="BM27" s="100">
        <f t="shared" si="3"/>
        <v>0</v>
      </c>
      <c r="BN27" s="101">
        <f t="shared" si="4"/>
        <v>0</v>
      </c>
      <c r="BO27" s="21">
        <f t="shared" si="5"/>
        <v>0</v>
      </c>
      <c r="BP27" s="101">
        <f t="shared" si="6"/>
        <v>0</v>
      </c>
    </row>
    <row r="28" spans="1:68" s="21" customFormat="1" x14ac:dyDescent="0.25">
      <c r="A28" s="45">
        <v>42090</v>
      </c>
      <c r="B28" s="46" t="str">
        <f t="shared" si="0"/>
        <v>15086</v>
      </c>
      <c r="C28" s="21" t="s">
        <v>27</v>
      </c>
      <c r="D28" s="21" t="s">
        <v>48</v>
      </c>
      <c r="E28" s="32">
        <v>3</v>
      </c>
      <c r="F28" s="32">
        <v>8</v>
      </c>
      <c r="G28" s="32" t="s">
        <v>34</v>
      </c>
      <c r="H28" s="47">
        <v>830</v>
      </c>
      <c r="I28" s="47">
        <f t="shared" si="1"/>
        <v>230</v>
      </c>
      <c r="J28" s="25" t="s">
        <v>37</v>
      </c>
      <c r="K28" s="22"/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D28" s="26">
        <v>0</v>
      </c>
      <c r="AE28" s="47"/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/>
      <c r="AM28" s="49"/>
      <c r="AN28" s="49"/>
      <c r="AO28" s="49"/>
      <c r="AQ28" s="47"/>
      <c r="AT28" s="50"/>
      <c r="AU28" s="32"/>
      <c r="AV28" s="50"/>
      <c r="AW28" s="50"/>
      <c r="AX28" s="51"/>
      <c r="AY28" s="47">
        <v>53</v>
      </c>
      <c r="AZ28" s="32">
        <v>58</v>
      </c>
      <c r="BA28" s="32">
        <v>1021.3</v>
      </c>
      <c r="BB28" s="32">
        <v>1022.1</v>
      </c>
      <c r="BC28" s="32">
        <v>0</v>
      </c>
      <c r="BD28" s="32">
        <v>1</v>
      </c>
      <c r="BE28" s="32">
        <v>8.1999999999999993</v>
      </c>
      <c r="BF28" s="32">
        <v>0</v>
      </c>
      <c r="BG28" s="32" t="s">
        <v>17</v>
      </c>
      <c r="BH28" s="32">
        <v>7</v>
      </c>
      <c r="BI28" s="32"/>
      <c r="BJ28" s="40"/>
      <c r="BK28" s="33">
        <f t="shared" si="2"/>
        <v>32</v>
      </c>
      <c r="BM28" s="100">
        <f t="shared" si="3"/>
        <v>0</v>
      </c>
      <c r="BN28" s="101">
        <f t="shared" si="4"/>
        <v>0</v>
      </c>
      <c r="BO28" s="21">
        <f t="shared" si="5"/>
        <v>0</v>
      </c>
      <c r="BP28" s="101">
        <f t="shared" si="6"/>
        <v>0</v>
      </c>
    </row>
    <row r="29" spans="1:68" s="21" customFormat="1" x14ac:dyDescent="0.25">
      <c r="A29" s="45">
        <v>42090</v>
      </c>
      <c r="B29" s="46" t="str">
        <f t="shared" si="0"/>
        <v>15086</v>
      </c>
      <c r="C29" s="21" t="s">
        <v>27</v>
      </c>
      <c r="D29" s="21" t="s">
        <v>48</v>
      </c>
      <c r="E29" s="32">
        <v>3</v>
      </c>
      <c r="F29" s="32">
        <v>9</v>
      </c>
      <c r="G29" s="32" t="s">
        <v>34</v>
      </c>
      <c r="H29" s="47">
        <v>846</v>
      </c>
      <c r="I29" s="47">
        <f t="shared" si="1"/>
        <v>246</v>
      </c>
      <c r="J29" s="25" t="s">
        <v>37</v>
      </c>
      <c r="K29" s="22"/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D29" s="26">
        <v>0</v>
      </c>
      <c r="AE29" s="47"/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/>
      <c r="AM29" s="49"/>
      <c r="AN29" s="49"/>
      <c r="AO29" s="49"/>
      <c r="AQ29" s="47"/>
      <c r="AT29" s="50"/>
      <c r="AU29" s="32"/>
      <c r="AV29" s="50"/>
      <c r="AW29" s="50"/>
      <c r="AX29" s="51"/>
      <c r="AY29" s="47">
        <v>53</v>
      </c>
      <c r="AZ29" s="32">
        <v>58</v>
      </c>
      <c r="BA29" s="32">
        <v>1021.3</v>
      </c>
      <c r="BB29" s="32">
        <v>1022.1</v>
      </c>
      <c r="BC29" s="32">
        <v>0</v>
      </c>
      <c r="BD29" s="32">
        <v>1</v>
      </c>
      <c r="BE29" s="32">
        <v>9.1</v>
      </c>
      <c r="BF29" s="32">
        <v>0</v>
      </c>
      <c r="BG29" s="32" t="s">
        <v>17</v>
      </c>
      <c r="BH29" s="32">
        <v>7</v>
      </c>
      <c r="BI29" s="32"/>
      <c r="BJ29" s="40"/>
      <c r="BK29" s="33">
        <f t="shared" si="2"/>
        <v>32</v>
      </c>
      <c r="BM29" s="100">
        <f t="shared" si="3"/>
        <v>0</v>
      </c>
      <c r="BN29" s="101">
        <f t="shared" si="4"/>
        <v>0</v>
      </c>
      <c r="BO29" s="21">
        <f t="shared" si="5"/>
        <v>0</v>
      </c>
      <c r="BP29" s="101">
        <f t="shared" si="6"/>
        <v>0</v>
      </c>
    </row>
    <row r="30" spans="1:68" s="72" customFormat="1" x14ac:dyDescent="0.25">
      <c r="A30" s="70">
        <v>42090</v>
      </c>
      <c r="B30" s="71" t="str">
        <f t="shared" si="0"/>
        <v>15086</v>
      </c>
      <c r="C30" s="72" t="s">
        <v>27</v>
      </c>
      <c r="D30" s="72" t="s">
        <v>48</v>
      </c>
      <c r="E30" s="73">
        <v>3</v>
      </c>
      <c r="F30" s="73">
        <v>10</v>
      </c>
      <c r="G30" s="73" t="s">
        <v>34</v>
      </c>
      <c r="H30" s="23">
        <v>900</v>
      </c>
      <c r="I30" s="23">
        <f t="shared" si="1"/>
        <v>300</v>
      </c>
      <c r="J30" s="74" t="s">
        <v>37</v>
      </c>
      <c r="K30" s="23"/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3">
        <v>0</v>
      </c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D30" s="75">
        <v>0</v>
      </c>
      <c r="AE30" s="23"/>
      <c r="AF30" s="73">
        <v>0</v>
      </c>
      <c r="AG30" s="73">
        <v>0</v>
      </c>
      <c r="AH30" s="73">
        <v>0</v>
      </c>
      <c r="AI30" s="73">
        <v>0</v>
      </c>
      <c r="AJ30" s="73">
        <v>0</v>
      </c>
      <c r="AK30" s="73">
        <v>0</v>
      </c>
      <c r="AL30" s="73"/>
      <c r="AQ30" s="23"/>
      <c r="AT30" s="76"/>
      <c r="AU30" s="73"/>
      <c r="AV30" s="76"/>
      <c r="AW30" s="76"/>
      <c r="AX30" s="77"/>
      <c r="AY30" s="23">
        <v>53</v>
      </c>
      <c r="AZ30" s="73">
        <v>58</v>
      </c>
      <c r="BA30" s="73">
        <v>1021.3</v>
      </c>
      <c r="BB30" s="73">
        <v>1022.1</v>
      </c>
      <c r="BC30" s="73">
        <v>0</v>
      </c>
      <c r="BD30" s="73">
        <v>1</v>
      </c>
      <c r="BE30" s="73">
        <v>9.8000000000000007</v>
      </c>
      <c r="BF30" s="73">
        <v>0</v>
      </c>
      <c r="BG30" s="73" t="s">
        <v>17</v>
      </c>
      <c r="BH30" s="73">
        <v>7</v>
      </c>
      <c r="BI30" s="73"/>
      <c r="BJ30" s="78"/>
      <c r="BK30" s="79">
        <f t="shared" si="2"/>
        <v>32</v>
      </c>
      <c r="BM30" s="103">
        <f t="shared" si="3"/>
        <v>0</v>
      </c>
      <c r="BN30" s="104">
        <f t="shared" si="4"/>
        <v>0</v>
      </c>
      <c r="BO30" s="72">
        <f t="shared" si="5"/>
        <v>0</v>
      </c>
      <c r="BP30" s="104">
        <f t="shared" si="6"/>
        <v>0</v>
      </c>
    </row>
    <row r="31" spans="1:68" s="21" customFormat="1" x14ac:dyDescent="0.25">
      <c r="A31" s="45">
        <v>42090</v>
      </c>
      <c r="B31" s="46" t="str">
        <f t="shared" si="0"/>
        <v>15086</v>
      </c>
      <c r="C31" s="21" t="s">
        <v>27</v>
      </c>
      <c r="D31" s="21" t="s">
        <v>38</v>
      </c>
      <c r="E31" s="32">
        <v>4</v>
      </c>
      <c r="F31" s="32">
        <v>1</v>
      </c>
      <c r="G31" s="32" t="s">
        <v>34</v>
      </c>
      <c r="H31" s="47">
        <v>648</v>
      </c>
      <c r="I31" s="47">
        <f t="shared" si="1"/>
        <v>48</v>
      </c>
      <c r="J31" s="25" t="s">
        <v>37</v>
      </c>
      <c r="K31" s="22"/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D31" s="26">
        <v>0</v>
      </c>
      <c r="AE31" s="47"/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/>
      <c r="AM31" s="49"/>
      <c r="AN31" s="49"/>
      <c r="AO31" s="49"/>
      <c r="AQ31" s="47"/>
      <c r="AT31" s="50"/>
      <c r="AU31" s="32"/>
      <c r="AV31" s="50"/>
      <c r="AW31" s="50"/>
      <c r="AX31" s="51"/>
      <c r="AY31" s="47">
        <v>53</v>
      </c>
      <c r="AZ31" s="32">
        <v>58</v>
      </c>
      <c r="BA31" s="32">
        <v>1021.3</v>
      </c>
      <c r="BB31" s="32">
        <v>1022.1</v>
      </c>
      <c r="BC31" s="32">
        <v>0</v>
      </c>
      <c r="BD31" s="32">
        <v>2</v>
      </c>
      <c r="BE31" s="32">
        <v>2.5</v>
      </c>
      <c r="BF31" s="32">
        <v>0</v>
      </c>
      <c r="BG31" s="32" t="s">
        <v>19</v>
      </c>
      <c r="BH31" s="32">
        <v>7</v>
      </c>
      <c r="BI31" s="32"/>
      <c r="BJ31" s="40"/>
      <c r="BK31" s="33">
        <f t="shared" si="2"/>
        <v>32</v>
      </c>
      <c r="BM31" s="100">
        <f t="shared" si="3"/>
        <v>0</v>
      </c>
      <c r="BN31" s="101">
        <f t="shared" si="4"/>
        <v>0</v>
      </c>
      <c r="BO31" s="21">
        <f t="shared" si="5"/>
        <v>0</v>
      </c>
      <c r="BP31" s="101">
        <f t="shared" si="6"/>
        <v>0</v>
      </c>
    </row>
    <row r="32" spans="1:68" s="21" customFormat="1" x14ac:dyDescent="0.25">
      <c r="A32" s="45">
        <v>42090</v>
      </c>
      <c r="B32" s="46" t="str">
        <f t="shared" si="0"/>
        <v>15086</v>
      </c>
      <c r="C32" s="21" t="s">
        <v>27</v>
      </c>
      <c r="D32" s="21" t="s">
        <v>38</v>
      </c>
      <c r="E32" s="32">
        <v>4</v>
      </c>
      <c r="F32" s="32">
        <v>2</v>
      </c>
      <c r="G32" s="32" t="s">
        <v>34</v>
      </c>
      <c r="H32" s="32">
        <v>704</v>
      </c>
      <c r="I32" s="47">
        <f t="shared" si="1"/>
        <v>104</v>
      </c>
      <c r="J32" s="25" t="s">
        <v>37</v>
      </c>
      <c r="K32" s="22"/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D32" s="26">
        <v>0</v>
      </c>
      <c r="AE32" s="47"/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/>
      <c r="AM32" s="49"/>
      <c r="AN32" s="49"/>
      <c r="AO32" s="49"/>
      <c r="AQ32" s="47"/>
      <c r="AT32" s="50"/>
      <c r="AU32" s="32"/>
      <c r="AV32" s="50"/>
      <c r="AW32" s="50"/>
      <c r="AX32" s="51"/>
      <c r="AY32" s="47">
        <v>53</v>
      </c>
      <c r="AZ32" s="32">
        <v>58</v>
      </c>
      <c r="BA32" s="32">
        <v>1021.3</v>
      </c>
      <c r="BB32" s="32">
        <v>1022.1</v>
      </c>
      <c r="BC32" s="32">
        <v>0</v>
      </c>
      <c r="BD32" s="32">
        <v>2</v>
      </c>
      <c r="BE32" s="32">
        <v>0</v>
      </c>
      <c r="BF32" s="32">
        <v>0</v>
      </c>
      <c r="BG32" s="32" t="s">
        <v>19</v>
      </c>
      <c r="BH32" s="32">
        <v>7</v>
      </c>
      <c r="BI32" s="32"/>
      <c r="BJ32" s="40"/>
      <c r="BK32" s="33">
        <f t="shared" si="2"/>
        <v>32</v>
      </c>
      <c r="BM32" s="100">
        <f t="shared" si="3"/>
        <v>0</v>
      </c>
      <c r="BN32" s="101">
        <f t="shared" si="4"/>
        <v>0</v>
      </c>
      <c r="BO32" s="21">
        <f t="shared" si="5"/>
        <v>0</v>
      </c>
      <c r="BP32" s="101">
        <f t="shared" si="6"/>
        <v>0</v>
      </c>
    </row>
    <row r="33" spans="1:68" s="21" customFormat="1" x14ac:dyDescent="0.25">
      <c r="A33" s="45">
        <v>42090</v>
      </c>
      <c r="B33" s="46" t="str">
        <f t="shared" si="0"/>
        <v>15086</v>
      </c>
      <c r="C33" s="21" t="s">
        <v>27</v>
      </c>
      <c r="D33" s="21" t="s">
        <v>38</v>
      </c>
      <c r="E33" s="32">
        <v>4</v>
      </c>
      <c r="F33" s="32">
        <v>3</v>
      </c>
      <c r="G33" s="32" t="s">
        <v>34</v>
      </c>
      <c r="H33" s="32">
        <v>718</v>
      </c>
      <c r="I33" s="47">
        <f t="shared" si="1"/>
        <v>118</v>
      </c>
      <c r="J33" s="25" t="s">
        <v>37</v>
      </c>
      <c r="K33" s="22"/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D33" s="26">
        <v>0</v>
      </c>
      <c r="AE33" s="47"/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/>
      <c r="AM33" s="49"/>
      <c r="AN33" s="49"/>
      <c r="AO33" s="49"/>
      <c r="AQ33" s="47"/>
      <c r="AT33" s="50"/>
      <c r="AU33" s="32"/>
      <c r="AV33" s="50"/>
      <c r="AW33" s="50"/>
      <c r="AX33" s="51"/>
      <c r="AY33" s="47">
        <v>53</v>
      </c>
      <c r="AZ33" s="32">
        <v>58</v>
      </c>
      <c r="BA33" s="32">
        <v>1021.3</v>
      </c>
      <c r="BB33" s="32">
        <v>1022.1</v>
      </c>
      <c r="BC33" s="32">
        <v>0</v>
      </c>
      <c r="BD33" s="32">
        <v>3</v>
      </c>
      <c r="BE33" s="32">
        <v>2.7</v>
      </c>
      <c r="BF33" s="32">
        <v>0</v>
      </c>
      <c r="BG33" s="32" t="s">
        <v>19</v>
      </c>
      <c r="BH33" s="32">
        <v>7</v>
      </c>
      <c r="BI33" s="32"/>
      <c r="BJ33" s="40"/>
      <c r="BK33" s="33">
        <f t="shared" si="2"/>
        <v>32</v>
      </c>
      <c r="BM33" s="100">
        <f t="shared" si="3"/>
        <v>0</v>
      </c>
      <c r="BN33" s="101">
        <f t="shared" si="4"/>
        <v>0</v>
      </c>
      <c r="BO33" s="21">
        <f t="shared" si="5"/>
        <v>0</v>
      </c>
      <c r="BP33" s="101">
        <f t="shared" si="6"/>
        <v>0</v>
      </c>
    </row>
    <row r="34" spans="1:68" s="21" customFormat="1" x14ac:dyDescent="0.25">
      <c r="A34" s="45">
        <v>42090</v>
      </c>
      <c r="B34" s="46" t="str">
        <f t="shared" si="0"/>
        <v>15086</v>
      </c>
      <c r="C34" s="21" t="s">
        <v>27</v>
      </c>
      <c r="D34" s="21" t="s">
        <v>38</v>
      </c>
      <c r="E34" s="32">
        <v>4</v>
      </c>
      <c r="F34" s="32">
        <v>4</v>
      </c>
      <c r="G34" s="32" t="s">
        <v>34</v>
      </c>
      <c r="H34" s="32">
        <v>730</v>
      </c>
      <c r="I34" s="47">
        <f t="shared" si="1"/>
        <v>130</v>
      </c>
      <c r="J34" s="25" t="s">
        <v>37</v>
      </c>
      <c r="K34" s="22"/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D34" s="26">
        <v>0</v>
      </c>
      <c r="AE34" s="47"/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/>
      <c r="AM34" s="49"/>
      <c r="AN34" s="49"/>
      <c r="AO34" s="49"/>
      <c r="AQ34" s="47"/>
      <c r="AT34" s="50"/>
      <c r="AU34" s="32"/>
      <c r="AV34" s="50"/>
      <c r="AW34" s="50"/>
      <c r="AX34" s="51"/>
      <c r="AY34" s="47">
        <v>53</v>
      </c>
      <c r="AZ34" s="32">
        <v>58</v>
      </c>
      <c r="BA34" s="32">
        <v>1021.3</v>
      </c>
      <c r="BB34" s="32">
        <v>1022.1</v>
      </c>
      <c r="BC34" s="32">
        <v>0</v>
      </c>
      <c r="BD34" s="32">
        <v>1</v>
      </c>
      <c r="BE34" s="32">
        <v>3</v>
      </c>
      <c r="BF34" s="32">
        <v>0</v>
      </c>
      <c r="BG34" s="32" t="s">
        <v>19</v>
      </c>
      <c r="BH34" s="32">
        <v>7</v>
      </c>
      <c r="BI34" s="32"/>
      <c r="BJ34" s="40"/>
      <c r="BK34" s="33">
        <f t="shared" si="2"/>
        <v>32</v>
      </c>
      <c r="BM34" s="100">
        <f t="shared" si="3"/>
        <v>0</v>
      </c>
      <c r="BN34" s="101">
        <f t="shared" si="4"/>
        <v>0</v>
      </c>
      <c r="BO34" s="21">
        <f t="shared" si="5"/>
        <v>0</v>
      </c>
      <c r="BP34" s="101">
        <f t="shared" si="6"/>
        <v>0</v>
      </c>
    </row>
    <row r="35" spans="1:68" s="21" customFormat="1" x14ac:dyDescent="0.25">
      <c r="A35" s="45">
        <v>42090</v>
      </c>
      <c r="B35" s="46" t="str">
        <f t="shared" si="0"/>
        <v>15086</v>
      </c>
      <c r="C35" s="21" t="s">
        <v>27</v>
      </c>
      <c r="D35" s="21" t="s">
        <v>38</v>
      </c>
      <c r="E35" s="32">
        <v>4</v>
      </c>
      <c r="F35" s="32">
        <v>5</v>
      </c>
      <c r="G35" s="32" t="s">
        <v>34</v>
      </c>
      <c r="H35" s="32">
        <v>749</v>
      </c>
      <c r="I35" s="47">
        <f t="shared" si="1"/>
        <v>149</v>
      </c>
      <c r="J35" s="25" t="s">
        <v>37</v>
      </c>
      <c r="K35" s="22"/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D35" s="26">
        <v>0</v>
      </c>
      <c r="AE35" s="47"/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/>
      <c r="AM35" s="49"/>
      <c r="AN35" s="49"/>
      <c r="AO35" s="49"/>
      <c r="AQ35" s="47"/>
      <c r="AT35" s="50"/>
      <c r="AU35" s="32"/>
      <c r="AV35" s="50"/>
      <c r="AW35" s="50"/>
      <c r="AX35" s="51"/>
      <c r="AY35" s="47">
        <v>53</v>
      </c>
      <c r="AZ35" s="32">
        <v>58</v>
      </c>
      <c r="BA35" s="32">
        <v>1021.3</v>
      </c>
      <c r="BB35" s="32">
        <v>1022.1</v>
      </c>
      <c r="BC35" s="32">
        <v>0</v>
      </c>
      <c r="BD35" s="32">
        <v>3</v>
      </c>
      <c r="BE35" s="32">
        <v>4.4000000000000004</v>
      </c>
      <c r="BF35" s="32">
        <v>0</v>
      </c>
      <c r="BG35" s="32" t="s">
        <v>19</v>
      </c>
      <c r="BH35" s="32">
        <v>7</v>
      </c>
      <c r="BI35" s="32"/>
      <c r="BJ35" s="40"/>
      <c r="BK35" s="33">
        <f t="shared" si="2"/>
        <v>32</v>
      </c>
      <c r="BM35" s="100">
        <f t="shared" si="3"/>
        <v>0</v>
      </c>
      <c r="BN35" s="101">
        <f t="shared" si="4"/>
        <v>0</v>
      </c>
      <c r="BO35" s="21">
        <f t="shared" si="5"/>
        <v>0</v>
      </c>
      <c r="BP35" s="101">
        <f t="shared" si="6"/>
        <v>0</v>
      </c>
    </row>
    <row r="36" spans="1:68" s="21" customFormat="1" x14ac:dyDescent="0.25">
      <c r="A36" s="45">
        <v>42090</v>
      </c>
      <c r="B36" s="46" t="str">
        <f t="shared" si="0"/>
        <v>15086</v>
      </c>
      <c r="C36" s="21" t="s">
        <v>27</v>
      </c>
      <c r="D36" s="21" t="s">
        <v>38</v>
      </c>
      <c r="E36" s="32">
        <v>4</v>
      </c>
      <c r="F36" s="32">
        <v>6</v>
      </c>
      <c r="G36" s="32" t="s">
        <v>34</v>
      </c>
      <c r="H36" s="47">
        <v>801</v>
      </c>
      <c r="I36" s="47">
        <f t="shared" si="1"/>
        <v>201</v>
      </c>
      <c r="J36" s="25" t="s">
        <v>37</v>
      </c>
      <c r="K36" s="22"/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D36" s="26">
        <v>0</v>
      </c>
      <c r="AE36" s="47"/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/>
      <c r="AM36" s="49"/>
      <c r="AN36" s="49"/>
      <c r="AO36" s="49"/>
      <c r="AP36" s="50" t="s">
        <v>32</v>
      </c>
      <c r="AQ36" s="47" t="s">
        <v>31</v>
      </c>
      <c r="AR36" s="32">
        <v>306</v>
      </c>
      <c r="AT36" s="50"/>
      <c r="AU36" s="32"/>
      <c r="AV36" s="50"/>
      <c r="AW36" s="50"/>
      <c r="AX36" s="51">
        <v>1</v>
      </c>
      <c r="AY36" s="47">
        <v>53</v>
      </c>
      <c r="AZ36" s="32">
        <v>58</v>
      </c>
      <c r="BA36" s="32">
        <v>1021.3</v>
      </c>
      <c r="BB36" s="32">
        <v>1022.1</v>
      </c>
      <c r="BC36" s="32">
        <v>0</v>
      </c>
      <c r="BD36" s="32">
        <v>2</v>
      </c>
      <c r="BE36" s="32">
        <v>3.7</v>
      </c>
      <c r="BF36" s="32">
        <v>0</v>
      </c>
      <c r="BG36" s="32" t="s">
        <v>19</v>
      </c>
      <c r="BH36" s="32">
        <v>7</v>
      </c>
      <c r="BI36" s="32"/>
      <c r="BJ36" s="40"/>
      <c r="BK36" s="33">
        <f t="shared" si="2"/>
        <v>32</v>
      </c>
      <c r="BM36" s="100">
        <f t="shared" si="3"/>
        <v>0</v>
      </c>
      <c r="BN36" s="101">
        <f t="shared" si="4"/>
        <v>0</v>
      </c>
      <c r="BO36" s="21">
        <f t="shared" si="5"/>
        <v>0</v>
      </c>
      <c r="BP36" s="101">
        <f t="shared" si="6"/>
        <v>0</v>
      </c>
    </row>
    <row r="37" spans="1:68" s="72" customFormat="1" x14ac:dyDescent="0.25">
      <c r="A37" s="70">
        <v>42090</v>
      </c>
      <c r="B37" s="71" t="str">
        <f t="shared" ref="B37:B68" si="7">RIGHT(YEAR(A37),2)&amp;TEXT(A37-DATE(YEAR(A37),1,0),"000")</f>
        <v>15086</v>
      </c>
      <c r="C37" s="72" t="s">
        <v>27</v>
      </c>
      <c r="D37" s="72" t="s">
        <v>38</v>
      </c>
      <c r="E37" s="73">
        <v>4</v>
      </c>
      <c r="F37" s="73">
        <v>7</v>
      </c>
      <c r="G37" s="73" t="s">
        <v>34</v>
      </c>
      <c r="H37" s="23">
        <v>817</v>
      </c>
      <c r="I37" s="23">
        <f t="shared" ref="I37:I68" si="8">H37-600</f>
        <v>217</v>
      </c>
      <c r="J37" s="74" t="s">
        <v>37</v>
      </c>
      <c r="K37" s="23"/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3">
        <v>0</v>
      </c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D37" s="75">
        <v>0</v>
      </c>
      <c r="AE37" s="23"/>
      <c r="AF37" s="73">
        <v>0</v>
      </c>
      <c r="AG37" s="73">
        <v>0</v>
      </c>
      <c r="AH37" s="73">
        <v>0</v>
      </c>
      <c r="AI37" s="73">
        <v>0</v>
      </c>
      <c r="AJ37" s="73">
        <v>0</v>
      </c>
      <c r="AK37" s="73">
        <v>0</v>
      </c>
      <c r="AL37" s="73"/>
      <c r="AP37" s="76" t="s">
        <v>32</v>
      </c>
      <c r="AQ37" s="23" t="s">
        <v>31</v>
      </c>
      <c r="AR37" s="73">
        <v>180</v>
      </c>
      <c r="AT37" s="76"/>
      <c r="AU37" s="73"/>
      <c r="AV37" s="76"/>
      <c r="AW37" s="76"/>
      <c r="AX37" s="77">
        <v>1</v>
      </c>
      <c r="AY37" s="23">
        <v>53</v>
      </c>
      <c r="AZ37" s="73">
        <v>58</v>
      </c>
      <c r="BA37" s="73">
        <v>1021.3</v>
      </c>
      <c r="BB37" s="73">
        <v>1022.1</v>
      </c>
      <c r="BC37" s="73">
        <v>0</v>
      </c>
      <c r="BD37" s="73">
        <v>1</v>
      </c>
      <c r="BE37" s="73">
        <v>6</v>
      </c>
      <c r="BF37" s="73">
        <v>0</v>
      </c>
      <c r="BG37" s="73" t="s">
        <v>19</v>
      </c>
      <c r="BH37" s="73">
        <v>7</v>
      </c>
      <c r="BI37" s="73"/>
      <c r="BJ37" s="78"/>
      <c r="BK37" s="79">
        <f t="shared" ref="BK37:BK68" si="9">CONVERT(BJ37,"C","F")</f>
        <v>32</v>
      </c>
      <c r="BM37" s="103">
        <f t="shared" si="3"/>
        <v>0</v>
      </c>
      <c r="BN37" s="104">
        <f t="shared" si="4"/>
        <v>0</v>
      </c>
      <c r="BO37" s="72">
        <f t="shared" si="5"/>
        <v>0</v>
      </c>
      <c r="BP37" s="104">
        <f t="shared" si="6"/>
        <v>0</v>
      </c>
    </row>
    <row r="38" spans="1:68" s="21" customFormat="1" x14ac:dyDescent="0.25">
      <c r="A38" s="45">
        <v>42090</v>
      </c>
      <c r="B38" s="46" t="str">
        <f t="shared" si="7"/>
        <v>15086</v>
      </c>
      <c r="C38" s="21" t="s">
        <v>27</v>
      </c>
      <c r="D38" s="21" t="s">
        <v>33</v>
      </c>
      <c r="E38" s="32">
        <v>6</v>
      </c>
      <c r="F38" s="32">
        <v>1</v>
      </c>
      <c r="G38" s="32" t="s">
        <v>34</v>
      </c>
      <c r="H38" s="47">
        <v>648</v>
      </c>
      <c r="I38" s="47">
        <f t="shared" si="8"/>
        <v>48</v>
      </c>
      <c r="J38" s="25" t="s">
        <v>37</v>
      </c>
      <c r="K38" s="22"/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D38" s="26">
        <v>0</v>
      </c>
      <c r="AE38" s="47"/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/>
      <c r="AM38" s="49"/>
      <c r="AN38" s="49"/>
      <c r="AO38" s="49"/>
      <c r="AQ38" s="47"/>
      <c r="AT38" s="50"/>
      <c r="AU38" s="32"/>
      <c r="AV38" s="50"/>
      <c r="AW38" s="50"/>
      <c r="AX38" s="51"/>
      <c r="AY38" s="47">
        <v>49</v>
      </c>
      <c r="AZ38" s="32">
        <v>57.8</v>
      </c>
      <c r="BA38" s="32">
        <v>1019.3</v>
      </c>
      <c r="BB38" s="32">
        <v>1019</v>
      </c>
      <c r="BC38" s="32">
        <v>0</v>
      </c>
      <c r="BD38" s="32">
        <v>2</v>
      </c>
      <c r="BE38" s="32">
        <v>1.1000000000000001</v>
      </c>
      <c r="BF38" s="32">
        <v>0</v>
      </c>
      <c r="BG38" s="32" t="s">
        <v>17</v>
      </c>
      <c r="BH38" s="32">
        <v>7</v>
      </c>
      <c r="BI38" s="32"/>
      <c r="BJ38" s="40"/>
      <c r="BK38" s="33">
        <f t="shared" si="9"/>
        <v>32</v>
      </c>
      <c r="BM38" s="100">
        <f t="shared" si="3"/>
        <v>0</v>
      </c>
      <c r="BN38" s="101">
        <f t="shared" si="4"/>
        <v>0</v>
      </c>
      <c r="BO38" s="21">
        <f t="shared" si="5"/>
        <v>0</v>
      </c>
      <c r="BP38" s="101">
        <f t="shared" si="6"/>
        <v>0</v>
      </c>
    </row>
    <row r="39" spans="1:68" s="21" customFormat="1" x14ac:dyDescent="0.25">
      <c r="A39" s="45">
        <v>42090</v>
      </c>
      <c r="B39" s="46" t="str">
        <f t="shared" si="7"/>
        <v>15086</v>
      </c>
      <c r="C39" s="21" t="s">
        <v>27</v>
      </c>
      <c r="D39" s="21" t="s">
        <v>33</v>
      </c>
      <c r="E39" s="32">
        <v>6</v>
      </c>
      <c r="F39" s="32">
        <v>2</v>
      </c>
      <c r="G39" s="32" t="s">
        <v>34</v>
      </c>
      <c r="H39" s="47">
        <v>700</v>
      </c>
      <c r="I39" s="47">
        <f t="shared" si="8"/>
        <v>100</v>
      </c>
      <c r="J39" s="25" t="s">
        <v>37</v>
      </c>
      <c r="K39" s="22"/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D39" s="26">
        <v>0</v>
      </c>
      <c r="AE39" s="47"/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/>
      <c r="AM39" s="49"/>
      <c r="AN39" s="49"/>
      <c r="AO39" s="49"/>
      <c r="AQ39" s="47"/>
      <c r="AT39" s="50"/>
      <c r="AU39" s="32"/>
      <c r="AV39" s="50"/>
      <c r="AW39" s="50"/>
      <c r="AX39" s="51"/>
      <c r="AY39" s="47">
        <v>49</v>
      </c>
      <c r="AZ39" s="32">
        <v>57.8</v>
      </c>
      <c r="BA39" s="32">
        <v>1019.3</v>
      </c>
      <c r="BB39" s="32">
        <v>1019</v>
      </c>
      <c r="BC39" s="32">
        <v>0</v>
      </c>
      <c r="BD39" s="32">
        <v>3</v>
      </c>
      <c r="BE39" s="32">
        <v>0</v>
      </c>
      <c r="BF39" s="32">
        <v>0</v>
      </c>
      <c r="BG39" s="32" t="s">
        <v>17</v>
      </c>
      <c r="BH39" s="32">
        <v>7</v>
      </c>
      <c r="BI39" s="32"/>
      <c r="BJ39" s="40"/>
      <c r="BK39" s="33">
        <f t="shared" si="9"/>
        <v>32</v>
      </c>
      <c r="BM39" s="100">
        <f t="shared" si="3"/>
        <v>0</v>
      </c>
      <c r="BN39" s="101">
        <f t="shared" si="4"/>
        <v>0</v>
      </c>
      <c r="BO39" s="21">
        <f t="shared" si="5"/>
        <v>0</v>
      </c>
      <c r="BP39" s="101">
        <f t="shared" si="6"/>
        <v>0</v>
      </c>
    </row>
    <row r="40" spans="1:68" s="21" customFormat="1" x14ac:dyDescent="0.25">
      <c r="A40" s="45">
        <v>42090</v>
      </c>
      <c r="B40" s="46" t="str">
        <f t="shared" si="7"/>
        <v>15086</v>
      </c>
      <c r="C40" s="21" t="s">
        <v>27</v>
      </c>
      <c r="D40" s="21" t="s">
        <v>33</v>
      </c>
      <c r="E40" s="32">
        <v>6</v>
      </c>
      <c r="F40" s="32">
        <v>3</v>
      </c>
      <c r="G40" s="32" t="s">
        <v>34</v>
      </c>
      <c r="H40" s="47">
        <v>715</v>
      </c>
      <c r="I40" s="47">
        <f t="shared" si="8"/>
        <v>115</v>
      </c>
      <c r="J40" s="25" t="s">
        <v>37</v>
      </c>
      <c r="K40" s="22"/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D40" s="26">
        <v>0</v>
      </c>
      <c r="AE40" s="47"/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/>
      <c r="AM40" s="49"/>
      <c r="AN40" s="49"/>
      <c r="AO40" s="49"/>
      <c r="AQ40" s="47"/>
      <c r="AT40" s="50"/>
      <c r="AU40" s="32"/>
      <c r="AV40" s="50"/>
      <c r="AW40" s="50"/>
      <c r="AX40" s="51"/>
      <c r="AY40" s="47">
        <v>49</v>
      </c>
      <c r="AZ40" s="32">
        <v>57.8</v>
      </c>
      <c r="BA40" s="32">
        <v>1019.3</v>
      </c>
      <c r="BB40" s="32">
        <v>1019</v>
      </c>
      <c r="BC40" s="32">
        <v>0</v>
      </c>
      <c r="BD40" s="32">
        <v>1</v>
      </c>
      <c r="BE40" s="32">
        <v>6.5</v>
      </c>
      <c r="BF40" s="32">
        <v>0</v>
      </c>
      <c r="BG40" s="32" t="s">
        <v>17</v>
      </c>
      <c r="BH40" s="32">
        <v>7</v>
      </c>
      <c r="BI40" s="32"/>
      <c r="BJ40" s="40"/>
      <c r="BK40" s="33">
        <f t="shared" si="9"/>
        <v>32</v>
      </c>
      <c r="BM40" s="100">
        <f t="shared" si="3"/>
        <v>0</v>
      </c>
      <c r="BN40" s="101">
        <f t="shared" si="4"/>
        <v>0</v>
      </c>
      <c r="BO40" s="21">
        <f t="shared" si="5"/>
        <v>0</v>
      </c>
      <c r="BP40" s="101">
        <f t="shared" si="6"/>
        <v>0</v>
      </c>
    </row>
    <row r="41" spans="1:68" s="21" customFormat="1" x14ac:dyDescent="0.25">
      <c r="A41" s="45">
        <v>42090</v>
      </c>
      <c r="B41" s="46" t="str">
        <f t="shared" si="7"/>
        <v>15086</v>
      </c>
      <c r="C41" s="21" t="s">
        <v>27</v>
      </c>
      <c r="D41" s="21" t="s">
        <v>33</v>
      </c>
      <c r="E41" s="32">
        <v>6</v>
      </c>
      <c r="F41" s="32">
        <v>4</v>
      </c>
      <c r="G41" s="32" t="s">
        <v>34</v>
      </c>
      <c r="H41" s="47">
        <v>730</v>
      </c>
      <c r="I41" s="47">
        <f t="shared" si="8"/>
        <v>130</v>
      </c>
      <c r="J41" s="25" t="s">
        <v>37</v>
      </c>
      <c r="K41" s="22"/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D41" s="26">
        <v>0</v>
      </c>
      <c r="AE41" s="47"/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/>
      <c r="AM41" s="49"/>
      <c r="AN41" s="49"/>
      <c r="AO41" s="49"/>
      <c r="AQ41" s="47"/>
      <c r="AT41" s="50"/>
      <c r="AU41" s="32"/>
      <c r="AV41" s="50"/>
      <c r="AW41" s="50"/>
      <c r="AX41" s="51"/>
      <c r="AY41" s="47">
        <v>49</v>
      </c>
      <c r="AZ41" s="32">
        <v>57.8</v>
      </c>
      <c r="BA41" s="32">
        <v>1019.3</v>
      </c>
      <c r="BB41" s="32">
        <v>1019</v>
      </c>
      <c r="BC41" s="32">
        <v>0</v>
      </c>
      <c r="BD41" s="32">
        <v>3</v>
      </c>
      <c r="BE41" s="32">
        <v>0</v>
      </c>
      <c r="BF41" s="32">
        <v>0</v>
      </c>
      <c r="BG41" s="32" t="s">
        <v>17</v>
      </c>
      <c r="BH41" s="32">
        <v>7</v>
      </c>
      <c r="BI41" s="32"/>
      <c r="BJ41" s="40"/>
      <c r="BK41" s="33">
        <f t="shared" si="9"/>
        <v>32</v>
      </c>
      <c r="BM41" s="100">
        <f t="shared" si="3"/>
        <v>0</v>
      </c>
      <c r="BN41" s="101">
        <f t="shared" si="4"/>
        <v>0</v>
      </c>
      <c r="BO41" s="21">
        <f t="shared" si="5"/>
        <v>0</v>
      </c>
      <c r="BP41" s="101">
        <f t="shared" si="6"/>
        <v>0</v>
      </c>
    </row>
    <row r="42" spans="1:68" s="21" customFormat="1" x14ac:dyDescent="0.25">
      <c r="A42" s="45">
        <v>42090</v>
      </c>
      <c r="B42" s="46" t="str">
        <f t="shared" si="7"/>
        <v>15086</v>
      </c>
      <c r="C42" s="21" t="s">
        <v>27</v>
      </c>
      <c r="D42" s="21" t="s">
        <v>33</v>
      </c>
      <c r="E42" s="32">
        <v>6</v>
      </c>
      <c r="F42" s="32">
        <v>5</v>
      </c>
      <c r="G42" s="32" t="s">
        <v>34</v>
      </c>
      <c r="H42" s="47">
        <v>747</v>
      </c>
      <c r="I42" s="47">
        <f t="shared" si="8"/>
        <v>147</v>
      </c>
      <c r="J42" s="25" t="s">
        <v>37</v>
      </c>
      <c r="K42" s="22"/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D42" s="26">
        <v>0</v>
      </c>
      <c r="AE42" s="47"/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/>
      <c r="AM42" s="49"/>
      <c r="AN42" s="49"/>
      <c r="AO42" s="49"/>
      <c r="AQ42" s="47"/>
      <c r="AT42" s="50"/>
      <c r="AU42" s="32"/>
      <c r="AV42" s="50"/>
      <c r="AW42" s="50"/>
      <c r="AX42" s="51"/>
      <c r="AY42" s="47">
        <v>49</v>
      </c>
      <c r="AZ42" s="32">
        <v>57.8</v>
      </c>
      <c r="BA42" s="32">
        <v>1019.3</v>
      </c>
      <c r="BB42" s="32">
        <v>1019</v>
      </c>
      <c r="BC42" s="32">
        <v>0</v>
      </c>
      <c r="BD42" s="32">
        <v>3</v>
      </c>
      <c r="BE42" s="32">
        <v>1.5</v>
      </c>
      <c r="BF42" s="32">
        <v>0</v>
      </c>
      <c r="BG42" s="32" t="s">
        <v>17</v>
      </c>
      <c r="BH42" s="32">
        <v>7</v>
      </c>
      <c r="BI42" s="32"/>
      <c r="BJ42" s="40"/>
      <c r="BK42" s="33">
        <f t="shared" si="9"/>
        <v>32</v>
      </c>
      <c r="BM42" s="100">
        <f t="shared" si="3"/>
        <v>0</v>
      </c>
      <c r="BN42" s="101">
        <f t="shared" si="4"/>
        <v>0</v>
      </c>
      <c r="BO42" s="21">
        <f t="shared" si="5"/>
        <v>0</v>
      </c>
      <c r="BP42" s="101">
        <f t="shared" si="6"/>
        <v>0</v>
      </c>
    </row>
    <row r="43" spans="1:68" s="21" customFormat="1" x14ac:dyDescent="0.25">
      <c r="A43" s="45">
        <v>42090</v>
      </c>
      <c r="B43" s="46" t="str">
        <f t="shared" si="7"/>
        <v>15086</v>
      </c>
      <c r="C43" s="21" t="s">
        <v>27</v>
      </c>
      <c r="D43" s="21" t="s">
        <v>33</v>
      </c>
      <c r="E43" s="32">
        <v>6</v>
      </c>
      <c r="F43" s="32">
        <v>6</v>
      </c>
      <c r="G43" s="32" t="s">
        <v>34</v>
      </c>
      <c r="H43" s="47">
        <v>801</v>
      </c>
      <c r="I43" s="47">
        <f t="shared" si="8"/>
        <v>201</v>
      </c>
      <c r="J43" s="25" t="s">
        <v>37</v>
      </c>
      <c r="K43" s="22"/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D43" s="26">
        <v>0</v>
      </c>
      <c r="AE43" s="47"/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/>
      <c r="AM43" s="49"/>
      <c r="AN43" s="49"/>
      <c r="AO43" s="49"/>
      <c r="AQ43" s="47"/>
      <c r="AT43" s="50"/>
      <c r="AU43" s="32"/>
      <c r="AV43" s="50"/>
      <c r="AW43" s="50"/>
      <c r="AX43" s="51"/>
      <c r="AY43" s="47">
        <v>49</v>
      </c>
      <c r="AZ43" s="32">
        <v>57.8</v>
      </c>
      <c r="BA43" s="32">
        <v>1019.3</v>
      </c>
      <c r="BB43" s="32">
        <v>1019</v>
      </c>
      <c r="BC43" s="32">
        <v>0</v>
      </c>
      <c r="BD43" s="32">
        <v>3</v>
      </c>
      <c r="BE43" s="32">
        <v>0</v>
      </c>
      <c r="BF43" s="32">
        <v>0</v>
      </c>
      <c r="BG43" s="32" t="s">
        <v>17</v>
      </c>
      <c r="BH43" s="32">
        <v>7</v>
      </c>
      <c r="BI43" s="32"/>
      <c r="BJ43" s="40"/>
      <c r="BK43" s="33">
        <f t="shared" si="9"/>
        <v>32</v>
      </c>
      <c r="BM43" s="100">
        <f t="shared" si="3"/>
        <v>0</v>
      </c>
      <c r="BN43" s="101">
        <f t="shared" si="4"/>
        <v>0</v>
      </c>
      <c r="BO43" s="21">
        <f t="shared" si="5"/>
        <v>0</v>
      </c>
      <c r="BP43" s="101">
        <f t="shared" si="6"/>
        <v>0</v>
      </c>
    </row>
    <row r="44" spans="1:68" s="21" customFormat="1" x14ac:dyDescent="0.25">
      <c r="A44" s="45">
        <v>42090</v>
      </c>
      <c r="B44" s="46" t="str">
        <f t="shared" si="7"/>
        <v>15086</v>
      </c>
      <c r="C44" s="21" t="s">
        <v>27</v>
      </c>
      <c r="D44" s="21" t="s">
        <v>33</v>
      </c>
      <c r="E44" s="32">
        <v>6</v>
      </c>
      <c r="F44" s="32">
        <v>7</v>
      </c>
      <c r="G44" s="32" t="s">
        <v>34</v>
      </c>
      <c r="H44" s="47">
        <v>815</v>
      </c>
      <c r="I44" s="47">
        <f t="shared" si="8"/>
        <v>215</v>
      </c>
      <c r="J44" s="25" t="s">
        <v>37</v>
      </c>
      <c r="K44" s="22"/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D44" s="26">
        <v>0</v>
      </c>
      <c r="AE44" s="47"/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/>
      <c r="AM44" s="49"/>
      <c r="AN44" s="49"/>
      <c r="AO44" s="49"/>
      <c r="AQ44" s="47"/>
      <c r="AT44" s="50"/>
      <c r="AU44" s="32"/>
      <c r="AV44" s="50"/>
      <c r="AW44" s="50"/>
      <c r="AX44" s="51"/>
      <c r="AY44" s="47">
        <v>49</v>
      </c>
      <c r="AZ44" s="32">
        <v>57.8</v>
      </c>
      <c r="BA44" s="32">
        <v>1019.3</v>
      </c>
      <c r="BB44" s="32">
        <v>1019</v>
      </c>
      <c r="BC44" s="32">
        <v>0</v>
      </c>
      <c r="BD44" s="32">
        <v>3</v>
      </c>
      <c r="BE44" s="32">
        <v>2.2999999999999998</v>
      </c>
      <c r="BF44" s="32">
        <v>0</v>
      </c>
      <c r="BG44" s="32" t="s">
        <v>17</v>
      </c>
      <c r="BH44" s="32">
        <v>7</v>
      </c>
      <c r="BI44" s="32"/>
      <c r="BJ44" s="40"/>
      <c r="BK44" s="33">
        <f t="shared" si="9"/>
        <v>32</v>
      </c>
      <c r="BM44" s="100">
        <f t="shared" si="3"/>
        <v>0</v>
      </c>
      <c r="BN44" s="101">
        <f t="shared" si="4"/>
        <v>0</v>
      </c>
      <c r="BO44" s="21">
        <f t="shared" si="5"/>
        <v>0</v>
      </c>
      <c r="BP44" s="101">
        <f t="shared" si="6"/>
        <v>0</v>
      </c>
    </row>
    <row r="45" spans="1:68" s="21" customFormat="1" x14ac:dyDescent="0.25">
      <c r="A45" s="45">
        <v>42090</v>
      </c>
      <c r="B45" s="46" t="str">
        <f t="shared" si="7"/>
        <v>15086</v>
      </c>
      <c r="C45" s="21" t="s">
        <v>27</v>
      </c>
      <c r="D45" s="21" t="s">
        <v>33</v>
      </c>
      <c r="E45" s="32">
        <v>6</v>
      </c>
      <c r="F45" s="32">
        <v>8</v>
      </c>
      <c r="G45" s="32" t="s">
        <v>34</v>
      </c>
      <c r="H45" s="47">
        <v>830</v>
      </c>
      <c r="I45" s="47">
        <f t="shared" si="8"/>
        <v>230</v>
      </c>
      <c r="J45" s="25" t="s">
        <v>37</v>
      </c>
      <c r="K45" s="22"/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D45" s="26">
        <v>0</v>
      </c>
      <c r="AE45" s="47"/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/>
      <c r="AM45" s="49"/>
      <c r="AN45" s="49"/>
      <c r="AO45" s="49"/>
      <c r="AQ45" s="47"/>
      <c r="AT45" s="50"/>
      <c r="AU45" s="32"/>
      <c r="AV45" s="50"/>
      <c r="AW45" s="50"/>
      <c r="AX45" s="51"/>
      <c r="AY45" s="47">
        <v>49</v>
      </c>
      <c r="AZ45" s="32">
        <v>57.8</v>
      </c>
      <c r="BA45" s="32">
        <v>1019.3</v>
      </c>
      <c r="BB45" s="32">
        <v>1019</v>
      </c>
      <c r="BC45" s="32">
        <v>0</v>
      </c>
      <c r="BD45" s="32">
        <v>2</v>
      </c>
      <c r="BE45" s="32">
        <v>4.3</v>
      </c>
      <c r="BF45" s="32">
        <v>0</v>
      </c>
      <c r="BG45" s="32" t="s">
        <v>17</v>
      </c>
      <c r="BH45" s="32">
        <v>7</v>
      </c>
      <c r="BI45" s="32"/>
      <c r="BJ45" s="40"/>
      <c r="BK45" s="33">
        <f t="shared" si="9"/>
        <v>32</v>
      </c>
      <c r="BM45" s="100">
        <f t="shared" si="3"/>
        <v>0</v>
      </c>
      <c r="BN45" s="101">
        <f t="shared" si="4"/>
        <v>0</v>
      </c>
      <c r="BO45" s="21">
        <f t="shared" si="5"/>
        <v>0</v>
      </c>
      <c r="BP45" s="101">
        <f t="shared" si="6"/>
        <v>0</v>
      </c>
    </row>
    <row r="46" spans="1:68" s="21" customFormat="1" x14ac:dyDescent="0.25">
      <c r="A46" s="45">
        <v>42090</v>
      </c>
      <c r="B46" s="46" t="str">
        <f t="shared" si="7"/>
        <v>15086</v>
      </c>
      <c r="C46" s="21" t="s">
        <v>27</v>
      </c>
      <c r="D46" s="21" t="s">
        <v>33</v>
      </c>
      <c r="E46" s="32">
        <v>6</v>
      </c>
      <c r="F46" s="32">
        <v>9</v>
      </c>
      <c r="G46" s="32" t="s">
        <v>34</v>
      </c>
      <c r="H46" s="47">
        <v>843</v>
      </c>
      <c r="I46" s="47">
        <f t="shared" si="8"/>
        <v>243</v>
      </c>
      <c r="J46" s="25" t="s">
        <v>37</v>
      </c>
      <c r="K46" s="22"/>
      <c r="L46" s="32">
        <v>1</v>
      </c>
      <c r="M46" s="32">
        <v>1</v>
      </c>
      <c r="N46" s="32">
        <v>1</v>
      </c>
      <c r="O46" s="32">
        <v>1</v>
      </c>
      <c r="P46" s="32">
        <v>1</v>
      </c>
      <c r="Q46" s="32">
        <v>1</v>
      </c>
      <c r="R46" s="32" t="s">
        <v>44</v>
      </c>
      <c r="S46" s="32"/>
      <c r="T46" s="32"/>
      <c r="U46" s="32"/>
      <c r="V46" s="50" t="s">
        <v>31</v>
      </c>
      <c r="W46" s="47" t="s">
        <v>31</v>
      </c>
      <c r="X46" s="32">
        <v>290</v>
      </c>
      <c r="Y46" s="32"/>
      <c r="Z46" s="32"/>
      <c r="AA46" s="32"/>
      <c r="AB46" s="32"/>
      <c r="AD46" s="51">
        <v>1</v>
      </c>
      <c r="AE46" s="47"/>
      <c r="AF46" s="32">
        <v>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/>
      <c r="AM46" s="49"/>
      <c r="AN46" s="49"/>
      <c r="AO46" s="49"/>
      <c r="AQ46" s="47"/>
      <c r="AT46" s="50"/>
      <c r="AU46" s="32"/>
      <c r="AV46" s="50"/>
      <c r="AW46" s="50"/>
      <c r="AX46" s="51"/>
      <c r="AY46" s="47">
        <v>49</v>
      </c>
      <c r="AZ46" s="32">
        <v>57.8</v>
      </c>
      <c r="BA46" s="32">
        <v>1019.3</v>
      </c>
      <c r="BB46" s="32">
        <v>1019</v>
      </c>
      <c r="BC46" s="32">
        <v>0</v>
      </c>
      <c r="BD46" s="32">
        <v>1</v>
      </c>
      <c r="BE46" s="32">
        <v>4.5</v>
      </c>
      <c r="BF46" s="32">
        <v>0</v>
      </c>
      <c r="BG46" s="32" t="s">
        <v>17</v>
      </c>
      <c r="BH46" s="32">
        <v>7</v>
      </c>
      <c r="BI46" s="32"/>
      <c r="BJ46" s="40"/>
      <c r="BK46" s="33">
        <f t="shared" si="9"/>
        <v>32</v>
      </c>
      <c r="BM46" s="100">
        <f t="shared" si="3"/>
        <v>0</v>
      </c>
      <c r="BN46" s="101">
        <f t="shared" si="4"/>
        <v>0</v>
      </c>
      <c r="BO46" s="21">
        <f t="shared" si="5"/>
        <v>0</v>
      </c>
      <c r="BP46" s="101">
        <f t="shared" si="6"/>
        <v>0</v>
      </c>
    </row>
    <row r="47" spans="1:68" s="72" customFormat="1" x14ac:dyDescent="0.25">
      <c r="A47" s="70">
        <v>42090</v>
      </c>
      <c r="B47" s="71" t="str">
        <f t="shared" si="7"/>
        <v>15086</v>
      </c>
      <c r="C47" s="72" t="s">
        <v>27</v>
      </c>
      <c r="D47" s="72" t="s">
        <v>33</v>
      </c>
      <c r="E47" s="73">
        <v>6</v>
      </c>
      <c r="F47" s="73">
        <v>10</v>
      </c>
      <c r="G47" s="73" t="s">
        <v>34</v>
      </c>
      <c r="H47" s="23">
        <v>855</v>
      </c>
      <c r="I47" s="23">
        <f t="shared" si="8"/>
        <v>255</v>
      </c>
      <c r="J47" s="74" t="s">
        <v>37</v>
      </c>
      <c r="K47" s="23"/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3">
        <v>0</v>
      </c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D47" s="75">
        <v>0</v>
      </c>
      <c r="AE47" s="23"/>
      <c r="AF47" s="73">
        <v>0</v>
      </c>
      <c r="AG47" s="73">
        <v>0</v>
      </c>
      <c r="AH47" s="73">
        <v>0</v>
      </c>
      <c r="AI47" s="73">
        <v>0</v>
      </c>
      <c r="AJ47" s="73">
        <v>0</v>
      </c>
      <c r="AK47" s="73">
        <v>0</v>
      </c>
      <c r="AL47" s="73"/>
      <c r="AQ47" s="23"/>
      <c r="AT47" s="76"/>
      <c r="AU47" s="73"/>
      <c r="AV47" s="76"/>
      <c r="AW47" s="76"/>
      <c r="AX47" s="77"/>
      <c r="AY47" s="23">
        <v>49</v>
      </c>
      <c r="AZ47" s="73">
        <v>57.8</v>
      </c>
      <c r="BA47" s="73">
        <v>1019.3</v>
      </c>
      <c r="BB47" s="73">
        <v>1019</v>
      </c>
      <c r="BC47" s="73">
        <v>0</v>
      </c>
      <c r="BD47" s="73" t="s">
        <v>18</v>
      </c>
      <c r="BE47" s="73">
        <v>1.5</v>
      </c>
      <c r="BF47" s="73">
        <v>0</v>
      </c>
      <c r="BG47" s="73" t="s">
        <v>17</v>
      </c>
      <c r="BH47" s="73">
        <v>7</v>
      </c>
      <c r="BI47" s="73"/>
      <c r="BJ47" s="78"/>
      <c r="BK47" s="79">
        <f t="shared" si="9"/>
        <v>32</v>
      </c>
      <c r="BM47" s="103">
        <f t="shared" si="3"/>
        <v>0</v>
      </c>
      <c r="BN47" s="104">
        <f t="shared" si="4"/>
        <v>0</v>
      </c>
      <c r="BO47" s="72">
        <f t="shared" si="5"/>
        <v>0</v>
      </c>
      <c r="BP47" s="104">
        <f t="shared" si="6"/>
        <v>0</v>
      </c>
    </row>
    <row r="48" spans="1:68" s="21" customFormat="1" x14ac:dyDescent="0.25">
      <c r="A48" s="45">
        <v>42091</v>
      </c>
      <c r="B48" s="46" t="str">
        <f t="shared" si="7"/>
        <v>15087</v>
      </c>
      <c r="C48" s="21" t="s">
        <v>27</v>
      </c>
      <c r="D48" s="21" t="s">
        <v>28</v>
      </c>
      <c r="E48" s="32">
        <v>7</v>
      </c>
      <c r="F48" s="32">
        <v>1</v>
      </c>
      <c r="G48" s="32" t="s">
        <v>34</v>
      </c>
      <c r="H48" s="47">
        <v>724</v>
      </c>
      <c r="I48" s="47">
        <f t="shared" si="8"/>
        <v>124</v>
      </c>
      <c r="J48" s="25" t="s">
        <v>37</v>
      </c>
      <c r="K48" s="22"/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D48" s="26">
        <v>0</v>
      </c>
      <c r="AE48" s="47"/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/>
      <c r="AM48" s="49"/>
      <c r="AN48" s="49"/>
      <c r="AO48" s="49"/>
      <c r="AQ48" s="47"/>
      <c r="AT48" s="50"/>
      <c r="AU48" s="32"/>
      <c r="AV48" s="50"/>
      <c r="AW48" s="50"/>
      <c r="AX48" s="51"/>
      <c r="AY48" s="47">
        <v>66.3</v>
      </c>
      <c r="AZ48" s="32">
        <v>76.5</v>
      </c>
      <c r="BA48" s="32">
        <v>1022</v>
      </c>
      <c r="BB48" s="32">
        <v>1022</v>
      </c>
      <c r="BC48" s="32">
        <v>0</v>
      </c>
      <c r="BD48" s="32">
        <v>0</v>
      </c>
      <c r="BE48" s="32">
        <v>0</v>
      </c>
      <c r="BF48" s="32">
        <v>0</v>
      </c>
      <c r="BG48" s="32" t="s">
        <v>53</v>
      </c>
      <c r="BH48" s="32">
        <v>8</v>
      </c>
      <c r="BI48" s="32"/>
      <c r="BJ48" s="40"/>
      <c r="BK48" s="33">
        <f t="shared" si="9"/>
        <v>32</v>
      </c>
      <c r="BM48" s="100">
        <f t="shared" si="3"/>
        <v>0</v>
      </c>
      <c r="BN48" s="101">
        <f t="shared" si="4"/>
        <v>0</v>
      </c>
      <c r="BO48" s="21">
        <f t="shared" si="5"/>
        <v>0</v>
      </c>
      <c r="BP48" s="101">
        <f t="shared" si="6"/>
        <v>0</v>
      </c>
    </row>
    <row r="49" spans="1:68" s="21" customFormat="1" x14ac:dyDescent="0.25">
      <c r="A49" s="45">
        <v>42091</v>
      </c>
      <c r="B49" s="46" t="str">
        <f t="shared" si="7"/>
        <v>15087</v>
      </c>
      <c r="C49" s="21" t="s">
        <v>27</v>
      </c>
      <c r="D49" s="21" t="s">
        <v>28</v>
      </c>
      <c r="E49" s="32">
        <v>7</v>
      </c>
      <c r="F49" s="32">
        <v>2</v>
      </c>
      <c r="G49" s="32" t="s">
        <v>34</v>
      </c>
      <c r="H49" s="47">
        <v>738</v>
      </c>
      <c r="I49" s="47">
        <f t="shared" si="8"/>
        <v>138</v>
      </c>
      <c r="J49" s="25" t="s">
        <v>37</v>
      </c>
      <c r="K49" s="22"/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D49" s="26">
        <v>0</v>
      </c>
      <c r="AE49" s="47"/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/>
      <c r="AM49" s="49"/>
      <c r="AN49" s="49"/>
      <c r="AO49" s="49"/>
      <c r="AQ49" s="47"/>
      <c r="AT49" s="50"/>
      <c r="AU49" s="32"/>
      <c r="AV49" s="50"/>
      <c r="AW49" s="50"/>
      <c r="AX49" s="51"/>
      <c r="AY49" s="47">
        <v>66.3</v>
      </c>
      <c r="AZ49" s="32">
        <v>76.5</v>
      </c>
      <c r="BA49" s="32">
        <v>1022</v>
      </c>
      <c r="BB49" s="32">
        <v>1022</v>
      </c>
      <c r="BC49" s="32">
        <v>0</v>
      </c>
      <c r="BD49" s="32">
        <v>1</v>
      </c>
      <c r="BE49" s="32">
        <v>0</v>
      </c>
      <c r="BF49" s="32">
        <v>0</v>
      </c>
      <c r="BG49" s="32" t="s">
        <v>53</v>
      </c>
      <c r="BH49" s="32">
        <v>8</v>
      </c>
      <c r="BI49" s="32"/>
      <c r="BJ49" s="40"/>
      <c r="BK49" s="33">
        <f t="shared" si="9"/>
        <v>32</v>
      </c>
      <c r="BM49" s="100">
        <f t="shared" si="3"/>
        <v>0</v>
      </c>
      <c r="BN49" s="101">
        <f t="shared" si="4"/>
        <v>0</v>
      </c>
      <c r="BO49" s="21">
        <f t="shared" si="5"/>
        <v>0</v>
      </c>
      <c r="BP49" s="101">
        <f t="shared" si="6"/>
        <v>0</v>
      </c>
    </row>
    <row r="50" spans="1:68" s="21" customFormat="1" x14ac:dyDescent="0.25">
      <c r="A50" s="45">
        <v>42091</v>
      </c>
      <c r="B50" s="46" t="str">
        <f t="shared" si="7"/>
        <v>15087</v>
      </c>
      <c r="C50" s="21" t="s">
        <v>27</v>
      </c>
      <c r="D50" s="21" t="s">
        <v>28</v>
      </c>
      <c r="E50" s="32">
        <v>7</v>
      </c>
      <c r="F50" s="32">
        <v>3</v>
      </c>
      <c r="G50" s="32" t="s">
        <v>34</v>
      </c>
      <c r="H50" s="47">
        <v>752</v>
      </c>
      <c r="I50" s="47">
        <f t="shared" si="8"/>
        <v>152</v>
      </c>
      <c r="J50" s="25" t="s">
        <v>37</v>
      </c>
      <c r="K50" s="22"/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D50" s="26">
        <v>0</v>
      </c>
      <c r="AE50" s="47"/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/>
      <c r="AM50" s="49"/>
      <c r="AN50" s="49"/>
      <c r="AO50" s="49"/>
      <c r="AQ50" s="47"/>
      <c r="AT50" s="50"/>
      <c r="AU50" s="32"/>
      <c r="AV50" s="50"/>
      <c r="AW50" s="50"/>
      <c r="AX50" s="51"/>
      <c r="AY50" s="47">
        <v>66.3</v>
      </c>
      <c r="AZ50" s="32">
        <v>76.5</v>
      </c>
      <c r="BA50" s="32">
        <v>1022</v>
      </c>
      <c r="BB50" s="32">
        <v>1022</v>
      </c>
      <c r="BC50" s="32">
        <v>0</v>
      </c>
      <c r="BD50" s="32">
        <v>1</v>
      </c>
      <c r="BE50" s="32">
        <v>0</v>
      </c>
      <c r="BF50" s="32">
        <v>0</v>
      </c>
      <c r="BG50" s="32" t="s">
        <v>52</v>
      </c>
      <c r="BH50" s="32">
        <v>8</v>
      </c>
      <c r="BI50" s="32"/>
      <c r="BJ50" s="40"/>
      <c r="BK50" s="33">
        <f t="shared" si="9"/>
        <v>32</v>
      </c>
      <c r="BM50" s="100">
        <f t="shared" si="3"/>
        <v>0</v>
      </c>
      <c r="BN50" s="101">
        <f t="shared" si="4"/>
        <v>0</v>
      </c>
      <c r="BO50" s="21">
        <f t="shared" si="5"/>
        <v>0</v>
      </c>
      <c r="BP50" s="101">
        <f t="shared" si="6"/>
        <v>0</v>
      </c>
    </row>
    <row r="51" spans="1:68" s="21" customFormat="1" x14ac:dyDescent="0.25">
      <c r="A51" s="45">
        <v>42091</v>
      </c>
      <c r="B51" s="46" t="str">
        <f t="shared" si="7"/>
        <v>15087</v>
      </c>
      <c r="C51" s="21" t="s">
        <v>27</v>
      </c>
      <c r="D51" s="21" t="s">
        <v>28</v>
      </c>
      <c r="E51" s="32">
        <v>7</v>
      </c>
      <c r="F51" s="32">
        <v>4</v>
      </c>
      <c r="G51" s="32" t="s">
        <v>34</v>
      </c>
      <c r="H51" s="47">
        <v>810</v>
      </c>
      <c r="I51" s="47">
        <f t="shared" si="8"/>
        <v>210</v>
      </c>
      <c r="J51" s="25" t="s">
        <v>37</v>
      </c>
      <c r="K51" s="22"/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D51" s="26">
        <v>0</v>
      </c>
      <c r="AE51" s="47"/>
      <c r="AF51" s="32">
        <v>0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/>
      <c r="AM51" s="49"/>
      <c r="AN51" s="49"/>
      <c r="AO51" s="49"/>
      <c r="AQ51" s="47"/>
      <c r="AT51" s="50"/>
      <c r="AU51" s="32"/>
      <c r="AV51" s="50"/>
      <c r="AW51" s="50"/>
      <c r="AX51" s="51"/>
      <c r="AY51" s="47">
        <v>66.3</v>
      </c>
      <c r="AZ51" s="32">
        <v>76.5</v>
      </c>
      <c r="BA51" s="32">
        <v>1022</v>
      </c>
      <c r="BB51" s="32">
        <v>1022</v>
      </c>
      <c r="BC51" s="32">
        <v>0</v>
      </c>
      <c r="BD51" s="32">
        <v>1</v>
      </c>
      <c r="BE51" s="32">
        <v>0</v>
      </c>
      <c r="BF51" s="32">
        <v>0</v>
      </c>
      <c r="BG51" s="32" t="s">
        <v>53</v>
      </c>
      <c r="BH51" s="32">
        <v>8</v>
      </c>
      <c r="BI51" s="32"/>
      <c r="BJ51" s="40"/>
      <c r="BK51" s="33">
        <f t="shared" si="9"/>
        <v>32</v>
      </c>
      <c r="BM51" s="100">
        <f t="shared" si="3"/>
        <v>0</v>
      </c>
      <c r="BN51" s="101">
        <f t="shared" si="4"/>
        <v>0</v>
      </c>
      <c r="BO51" s="21">
        <f t="shared" si="5"/>
        <v>0</v>
      </c>
      <c r="BP51" s="101">
        <f t="shared" si="6"/>
        <v>0</v>
      </c>
    </row>
    <row r="52" spans="1:68" s="21" customFormat="1" x14ac:dyDescent="0.25">
      <c r="A52" s="45">
        <v>42091</v>
      </c>
      <c r="B52" s="46" t="str">
        <f t="shared" si="7"/>
        <v>15087</v>
      </c>
      <c r="C52" s="21" t="s">
        <v>27</v>
      </c>
      <c r="D52" s="21" t="s">
        <v>28</v>
      </c>
      <c r="E52" s="32">
        <v>7</v>
      </c>
      <c r="F52" s="32">
        <v>5</v>
      </c>
      <c r="G52" s="32" t="s">
        <v>34</v>
      </c>
      <c r="H52" s="47">
        <v>823</v>
      </c>
      <c r="I52" s="47">
        <f t="shared" si="8"/>
        <v>223</v>
      </c>
      <c r="J52" s="25" t="s">
        <v>37</v>
      </c>
      <c r="K52" s="22"/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D52" s="26">
        <v>0</v>
      </c>
      <c r="AE52" s="47"/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/>
      <c r="AM52" s="49"/>
      <c r="AN52" s="49"/>
      <c r="AO52" s="49"/>
      <c r="AQ52" s="47"/>
      <c r="AT52" s="50"/>
      <c r="AU52" s="32"/>
      <c r="AV52" s="50"/>
      <c r="AW52" s="50"/>
      <c r="AX52" s="51"/>
      <c r="AY52" s="47">
        <v>66.3</v>
      </c>
      <c r="AZ52" s="32">
        <v>76.5</v>
      </c>
      <c r="BA52" s="32">
        <v>1022</v>
      </c>
      <c r="BB52" s="32">
        <v>1022</v>
      </c>
      <c r="BC52" s="32">
        <v>0</v>
      </c>
      <c r="BD52" s="32">
        <v>1</v>
      </c>
      <c r="BE52" s="32">
        <v>1.2</v>
      </c>
      <c r="BF52" s="32">
        <v>0</v>
      </c>
      <c r="BG52" s="32" t="s">
        <v>53</v>
      </c>
      <c r="BH52" s="32">
        <v>8</v>
      </c>
      <c r="BI52" s="32"/>
      <c r="BJ52" s="40"/>
      <c r="BK52" s="33">
        <f t="shared" si="9"/>
        <v>32</v>
      </c>
      <c r="BM52" s="100">
        <f t="shared" si="3"/>
        <v>0</v>
      </c>
      <c r="BN52" s="101">
        <f t="shared" si="4"/>
        <v>0</v>
      </c>
      <c r="BO52" s="21">
        <f t="shared" si="5"/>
        <v>0</v>
      </c>
      <c r="BP52" s="101">
        <f t="shared" si="6"/>
        <v>0</v>
      </c>
    </row>
    <row r="53" spans="1:68" s="21" customFormat="1" x14ac:dyDescent="0.25">
      <c r="A53" s="45">
        <v>42091</v>
      </c>
      <c r="B53" s="46" t="str">
        <f t="shared" si="7"/>
        <v>15087</v>
      </c>
      <c r="C53" s="21" t="s">
        <v>27</v>
      </c>
      <c r="D53" s="21" t="s">
        <v>28</v>
      </c>
      <c r="E53" s="32">
        <v>7</v>
      </c>
      <c r="F53" s="32">
        <v>6</v>
      </c>
      <c r="G53" s="32" t="s">
        <v>34</v>
      </c>
      <c r="H53" s="47">
        <v>836</v>
      </c>
      <c r="I53" s="47">
        <f t="shared" si="8"/>
        <v>236</v>
      </c>
      <c r="J53" s="25" t="s">
        <v>37</v>
      </c>
      <c r="K53" s="22"/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D53" s="26">
        <v>0</v>
      </c>
      <c r="AE53" s="47"/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/>
      <c r="AM53" s="49"/>
      <c r="AN53" s="49"/>
      <c r="AO53" s="49"/>
      <c r="AQ53" s="47"/>
      <c r="AT53" s="50"/>
      <c r="AU53" s="32"/>
      <c r="AV53" s="50"/>
      <c r="AW53" s="50"/>
      <c r="AX53" s="51"/>
      <c r="AY53" s="47">
        <v>66.3</v>
      </c>
      <c r="AZ53" s="32">
        <v>76.5</v>
      </c>
      <c r="BA53" s="32">
        <v>1022</v>
      </c>
      <c r="BB53" s="32">
        <v>1022</v>
      </c>
      <c r="BC53" s="32">
        <v>0</v>
      </c>
      <c r="BD53" s="32">
        <v>1</v>
      </c>
      <c r="BE53" s="32">
        <v>1</v>
      </c>
      <c r="BF53" s="32">
        <v>0</v>
      </c>
      <c r="BG53" s="32" t="s">
        <v>53</v>
      </c>
      <c r="BH53" s="32">
        <v>8</v>
      </c>
      <c r="BI53" s="32"/>
      <c r="BJ53" s="40"/>
      <c r="BK53" s="33">
        <f t="shared" si="9"/>
        <v>32</v>
      </c>
      <c r="BM53" s="100">
        <f t="shared" si="3"/>
        <v>0</v>
      </c>
      <c r="BN53" s="101">
        <f t="shared" si="4"/>
        <v>0</v>
      </c>
      <c r="BO53" s="21">
        <f t="shared" si="5"/>
        <v>0</v>
      </c>
      <c r="BP53" s="101">
        <f t="shared" si="6"/>
        <v>0</v>
      </c>
    </row>
    <row r="54" spans="1:68" s="21" customFormat="1" x14ac:dyDescent="0.25">
      <c r="A54" s="45">
        <v>42091</v>
      </c>
      <c r="B54" s="46" t="str">
        <f t="shared" si="7"/>
        <v>15087</v>
      </c>
      <c r="C54" s="21" t="s">
        <v>27</v>
      </c>
      <c r="D54" s="21" t="s">
        <v>28</v>
      </c>
      <c r="E54" s="32">
        <v>7</v>
      </c>
      <c r="F54" s="32">
        <v>7</v>
      </c>
      <c r="G54" s="32" t="s">
        <v>34</v>
      </c>
      <c r="H54" s="47">
        <v>849</v>
      </c>
      <c r="I54" s="47">
        <f t="shared" si="8"/>
        <v>249</v>
      </c>
      <c r="J54" s="25" t="s">
        <v>37</v>
      </c>
      <c r="K54" s="22"/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D54" s="26">
        <v>0</v>
      </c>
      <c r="AE54" s="47"/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/>
      <c r="AM54" s="49"/>
      <c r="AN54" s="49"/>
      <c r="AO54" s="49"/>
      <c r="AQ54" s="47"/>
      <c r="AT54" s="50"/>
      <c r="AU54" s="32"/>
      <c r="AV54" s="50"/>
      <c r="AW54" s="50"/>
      <c r="AX54" s="51"/>
      <c r="AY54" s="47">
        <v>66.3</v>
      </c>
      <c r="AZ54" s="32">
        <v>76.5</v>
      </c>
      <c r="BA54" s="32">
        <v>1022</v>
      </c>
      <c r="BB54" s="32">
        <v>1022</v>
      </c>
      <c r="BC54" s="32">
        <v>0</v>
      </c>
      <c r="BD54" s="32">
        <v>1</v>
      </c>
      <c r="BE54" s="32">
        <v>1</v>
      </c>
      <c r="BF54" s="32">
        <v>0</v>
      </c>
      <c r="BG54" s="32" t="s">
        <v>53</v>
      </c>
      <c r="BH54" s="32">
        <v>8</v>
      </c>
      <c r="BI54" s="32"/>
      <c r="BJ54" s="40"/>
      <c r="BK54" s="33">
        <f t="shared" si="9"/>
        <v>32</v>
      </c>
      <c r="BM54" s="100">
        <f t="shared" si="3"/>
        <v>0</v>
      </c>
      <c r="BN54" s="101">
        <f t="shared" si="4"/>
        <v>0</v>
      </c>
      <c r="BO54" s="21">
        <f t="shared" si="5"/>
        <v>0</v>
      </c>
      <c r="BP54" s="101">
        <f t="shared" si="6"/>
        <v>0</v>
      </c>
    </row>
    <row r="55" spans="1:68" s="21" customFormat="1" x14ac:dyDescent="0.25">
      <c r="A55" s="45">
        <v>42091</v>
      </c>
      <c r="B55" s="46" t="str">
        <f t="shared" si="7"/>
        <v>15087</v>
      </c>
      <c r="C55" s="21" t="s">
        <v>27</v>
      </c>
      <c r="D55" s="21" t="s">
        <v>28</v>
      </c>
      <c r="E55" s="32">
        <v>7</v>
      </c>
      <c r="F55" s="32">
        <v>8</v>
      </c>
      <c r="G55" s="32" t="s">
        <v>34</v>
      </c>
      <c r="H55" s="47">
        <v>859</v>
      </c>
      <c r="I55" s="47">
        <f t="shared" si="8"/>
        <v>259</v>
      </c>
      <c r="J55" s="25" t="s">
        <v>37</v>
      </c>
      <c r="K55" s="22"/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D55" s="26">
        <v>0</v>
      </c>
      <c r="AE55" s="47"/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/>
      <c r="AM55" s="49"/>
      <c r="AN55" s="49"/>
      <c r="AO55" s="49"/>
      <c r="AQ55" s="47"/>
      <c r="AT55" s="50"/>
      <c r="AU55" s="32"/>
      <c r="AV55" s="50"/>
      <c r="AW55" s="50"/>
      <c r="AX55" s="51"/>
      <c r="AY55" s="47">
        <v>66.3</v>
      </c>
      <c r="AZ55" s="32">
        <v>76.5</v>
      </c>
      <c r="BA55" s="32">
        <v>1022</v>
      </c>
      <c r="BB55" s="32">
        <v>1022</v>
      </c>
      <c r="BC55" s="32">
        <v>0</v>
      </c>
      <c r="BD55" s="32">
        <v>1</v>
      </c>
      <c r="BE55" s="32">
        <v>1</v>
      </c>
      <c r="BF55" s="32">
        <v>0</v>
      </c>
      <c r="BG55" s="32" t="s">
        <v>53</v>
      </c>
      <c r="BH55" s="32">
        <v>8</v>
      </c>
      <c r="BI55" s="32"/>
      <c r="BJ55" s="40"/>
      <c r="BK55" s="33">
        <f t="shared" si="9"/>
        <v>32</v>
      </c>
      <c r="BM55" s="100">
        <f t="shared" si="3"/>
        <v>0</v>
      </c>
      <c r="BN55" s="101">
        <f t="shared" si="4"/>
        <v>0</v>
      </c>
      <c r="BO55" s="21">
        <f t="shared" si="5"/>
        <v>0</v>
      </c>
      <c r="BP55" s="101">
        <f t="shared" si="6"/>
        <v>0</v>
      </c>
    </row>
    <row r="56" spans="1:68" s="21" customFormat="1" x14ac:dyDescent="0.25">
      <c r="A56" s="45">
        <v>42091</v>
      </c>
      <c r="B56" s="46" t="str">
        <f t="shared" si="7"/>
        <v>15087</v>
      </c>
      <c r="C56" s="21" t="s">
        <v>27</v>
      </c>
      <c r="D56" s="21" t="s">
        <v>28</v>
      </c>
      <c r="E56" s="32">
        <v>7</v>
      </c>
      <c r="F56" s="32">
        <v>9</v>
      </c>
      <c r="G56" s="32" t="s">
        <v>34</v>
      </c>
      <c r="H56" s="47">
        <v>913</v>
      </c>
      <c r="I56" s="47">
        <f t="shared" si="8"/>
        <v>313</v>
      </c>
      <c r="J56" s="25" t="s">
        <v>37</v>
      </c>
      <c r="K56" s="22"/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D56" s="26">
        <v>0</v>
      </c>
      <c r="AE56" s="47"/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/>
      <c r="AM56" s="49"/>
      <c r="AN56" s="49"/>
      <c r="AO56" s="49"/>
      <c r="AQ56" s="47"/>
      <c r="AT56" s="50"/>
      <c r="AU56" s="32"/>
      <c r="AV56" s="50"/>
      <c r="AW56" s="50"/>
      <c r="AX56" s="51"/>
      <c r="AY56" s="47">
        <v>66.3</v>
      </c>
      <c r="AZ56" s="32">
        <v>76.5</v>
      </c>
      <c r="BA56" s="32">
        <v>1022</v>
      </c>
      <c r="BB56" s="32">
        <v>1022</v>
      </c>
      <c r="BC56" s="32">
        <v>0</v>
      </c>
      <c r="BD56" s="32">
        <v>1</v>
      </c>
      <c r="BE56" s="32">
        <v>1.3</v>
      </c>
      <c r="BF56" s="32">
        <v>0</v>
      </c>
      <c r="BG56" s="32" t="s">
        <v>53</v>
      </c>
      <c r="BH56" s="32">
        <v>8</v>
      </c>
      <c r="BI56" s="32"/>
      <c r="BJ56" s="40"/>
      <c r="BK56" s="33">
        <f t="shared" si="9"/>
        <v>32</v>
      </c>
      <c r="BM56" s="100">
        <f t="shared" si="3"/>
        <v>0</v>
      </c>
      <c r="BN56" s="101">
        <f t="shared" si="4"/>
        <v>0</v>
      </c>
      <c r="BO56" s="21">
        <f t="shared" si="5"/>
        <v>0</v>
      </c>
      <c r="BP56" s="101">
        <f t="shared" si="6"/>
        <v>0</v>
      </c>
    </row>
    <row r="57" spans="1:68" s="72" customFormat="1" x14ac:dyDescent="0.25">
      <c r="A57" s="70">
        <v>42091</v>
      </c>
      <c r="B57" s="71" t="str">
        <f t="shared" si="7"/>
        <v>15087</v>
      </c>
      <c r="C57" s="72" t="s">
        <v>27</v>
      </c>
      <c r="D57" s="72" t="s">
        <v>28</v>
      </c>
      <c r="E57" s="73">
        <v>7</v>
      </c>
      <c r="F57" s="73">
        <v>10</v>
      </c>
      <c r="G57" s="73" t="s">
        <v>34</v>
      </c>
      <c r="H57" s="23">
        <v>924</v>
      </c>
      <c r="I57" s="23">
        <f t="shared" si="8"/>
        <v>324</v>
      </c>
      <c r="J57" s="74" t="s">
        <v>37</v>
      </c>
      <c r="K57" s="23"/>
      <c r="L57" s="73">
        <v>0</v>
      </c>
      <c r="M57" s="73">
        <v>0</v>
      </c>
      <c r="N57" s="73">
        <v>0</v>
      </c>
      <c r="O57" s="73">
        <v>0</v>
      </c>
      <c r="P57" s="73">
        <v>0</v>
      </c>
      <c r="Q57" s="73">
        <v>0</v>
      </c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D57" s="75">
        <v>0</v>
      </c>
      <c r="AE57" s="23"/>
      <c r="AF57" s="73">
        <v>0</v>
      </c>
      <c r="AG57" s="73">
        <v>0</v>
      </c>
      <c r="AH57" s="73">
        <v>0</v>
      </c>
      <c r="AI57" s="73">
        <v>0</v>
      </c>
      <c r="AJ57" s="73">
        <v>0</v>
      </c>
      <c r="AK57" s="73">
        <v>0</v>
      </c>
      <c r="AL57" s="73"/>
      <c r="AQ57" s="23"/>
      <c r="AT57" s="76"/>
      <c r="AU57" s="73"/>
      <c r="AV57" s="76"/>
      <c r="AW57" s="76"/>
      <c r="AX57" s="77"/>
      <c r="AY57" s="23">
        <v>66.3</v>
      </c>
      <c r="AZ57" s="73">
        <v>76.5</v>
      </c>
      <c r="BA57" s="73">
        <v>1022</v>
      </c>
      <c r="BB57" s="73">
        <v>1022</v>
      </c>
      <c r="BC57" s="73">
        <v>0</v>
      </c>
      <c r="BD57" s="73">
        <v>1</v>
      </c>
      <c r="BE57" s="73">
        <v>0</v>
      </c>
      <c r="BF57" s="73">
        <v>0</v>
      </c>
      <c r="BG57" s="73" t="s">
        <v>53</v>
      </c>
      <c r="BH57" s="73">
        <v>8</v>
      </c>
      <c r="BI57" s="73"/>
      <c r="BJ57" s="78"/>
      <c r="BK57" s="79">
        <f t="shared" si="9"/>
        <v>32</v>
      </c>
      <c r="BM57" s="103">
        <f t="shared" si="3"/>
        <v>0</v>
      </c>
      <c r="BN57" s="104">
        <f t="shared" si="4"/>
        <v>0</v>
      </c>
      <c r="BO57" s="72">
        <f t="shared" si="5"/>
        <v>0</v>
      </c>
      <c r="BP57" s="104">
        <f t="shared" si="6"/>
        <v>0</v>
      </c>
    </row>
    <row r="58" spans="1:68" s="21" customFormat="1" x14ac:dyDescent="0.25">
      <c r="A58" s="45">
        <v>42091</v>
      </c>
      <c r="B58" s="46" t="str">
        <f t="shared" si="7"/>
        <v>15087</v>
      </c>
      <c r="C58" s="21" t="s">
        <v>27</v>
      </c>
      <c r="D58" s="21" t="s">
        <v>38</v>
      </c>
      <c r="E58" s="32">
        <v>8</v>
      </c>
      <c r="F58" s="32">
        <v>1</v>
      </c>
      <c r="G58" s="32" t="s">
        <v>34</v>
      </c>
      <c r="H58" s="47">
        <v>950</v>
      </c>
      <c r="I58" s="47">
        <f t="shared" si="8"/>
        <v>350</v>
      </c>
      <c r="J58" s="25" t="s">
        <v>53</v>
      </c>
      <c r="K58" s="22"/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D58" s="26">
        <v>0</v>
      </c>
      <c r="AE58" s="47"/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/>
      <c r="AM58" s="49"/>
      <c r="AN58" s="49"/>
      <c r="AO58" s="49"/>
      <c r="AQ58" s="47"/>
      <c r="AT58" s="50"/>
      <c r="AU58" s="32"/>
      <c r="AV58" s="50"/>
      <c r="AW58" s="50"/>
      <c r="AX58" s="51"/>
      <c r="AY58" s="47">
        <v>59.1</v>
      </c>
      <c r="AZ58" s="32">
        <v>78.3</v>
      </c>
      <c r="BA58" s="32">
        <v>1022.6</v>
      </c>
      <c r="BB58" s="32">
        <v>1022</v>
      </c>
      <c r="BC58" s="32">
        <v>0</v>
      </c>
      <c r="BD58" s="32">
        <v>1</v>
      </c>
      <c r="BE58" s="32">
        <v>1.8</v>
      </c>
      <c r="BF58" s="32">
        <v>0</v>
      </c>
      <c r="BG58" s="32" t="s">
        <v>53</v>
      </c>
      <c r="BH58" s="32">
        <v>8</v>
      </c>
      <c r="BI58" s="32"/>
      <c r="BJ58" s="40"/>
      <c r="BK58" s="33">
        <f t="shared" si="9"/>
        <v>32</v>
      </c>
      <c r="BM58" s="100">
        <f t="shared" si="3"/>
        <v>0</v>
      </c>
      <c r="BN58" s="101">
        <f t="shared" si="4"/>
        <v>0</v>
      </c>
      <c r="BO58" s="21">
        <f t="shared" si="5"/>
        <v>0</v>
      </c>
      <c r="BP58" s="101">
        <f t="shared" si="6"/>
        <v>0</v>
      </c>
    </row>
    <row r="59" spans="1:68" s="21" customFormat="1" x14ac:dyDescent="0.25">
      <c r="A59" s="45">
        <v>42091</v>
      </c>
      <c r="B59" s="46" t="str">
        <f t="shared" si="7"/>
        <v>15087</v>
      </c>
      <c r="C59" s="21" t="s">
        <v>27</v>
      </c>
      <c r="D59" s="21" t="s">
        <v>38</v>
      </c>
      <c r="E59" s="32">
        <v>8</v>
      </c>
      <c r="F59" s="32">
        <v>2</v>
      </c>
      <c r="G59" s="32" t="s">
        <v>34</v>
      </c>
      <c r="H59" s="47">
        <v>938</v>
      </c>
      <c r="I59" s="47">
        <f t="shared" si="8"/>
        <v>338</v>
      </c>
      <c r="J59" s="25" t="s">
        <v>53</v>
      </c>
      <c r="K59" s="22"/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D59" s="26">
        <v>0</v>
      </c>
      <c r="AE59" s="47"/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/>
      <c r="AM59" s="49"/>
      <c r="AN59" s="49"/>
      <c r="AO59" s="49"/>
      <c r="AQ59" s="47"/>
      <c r="AT59" s="50"/>
      <c r="AU59" s="32"/>
      <c r="AV59" s="50"/>
      <c r="AW59" s="50"/>
      <c r="AX59" s="51"/>
      <c r="AY59" s="47">
        <v>59.1</v>
      </c>
      <c r="AZ59" s="32">
        <v>78.3</v>
      </c>
      <c r="BA59" s="32">
        <v>1022.6</v>
      </c>
      <c r="BB59" s="32">
        <v>1022</v>
      </c>
      <c r="BC59" s="32">
        <v>0</v>
      </c>
      <c r="BD59" s="32">
        <v>4</v>
      </c>
      <c r="BE59" s="32">
        <v>0</v>
      </c>
      <c r="BF59" s="32">
        <v>0</v>
      </c>
      <c r="BG59" s="32" t="s">
        <v>53</v>
      </c>
      <c r="BH59" s="32">
        <v>8</v>
      </c>
      <c r="BI59" s="32"/>
      <c r="BJ59" s="40"/>
      <c r="BK59" s="33">
        <f t="shared" si="9"/>
        <v>32</v>
      </c>
      <c r="BM59" s="100">
        <f t="shared" si="3"/>
        <v>0</v>
      </c>
      <c r="BN59" s="101">
        <f t="shared" si="4"/>
        <v>0</v>
      </c>
      <c r="BO59" s="21">
        <f t="shared" si="5"/>
        <v>0</v>
      </c>
      <c r="BP59" s="101">
        <f t="shared" si="6"/>
        <v>0</v>
      </c>
    </row>
    <row r="60" spans="1:68" s="21" customFormat="1" x14ac:dyDescent="0.25">
      <c r="A60" s="45">
        <v>42091</v>
      </c>
      <c r="B60" s="46" t="str">
        <f t="shared" si="7"/>
        <v>15087</v>
      </c>
      <c r="C60" s="21" t="s">
        <v>27</v>
      </c>
      <c r="D60" s="21" t="s">
        <v>38</v>
      </c>
      <c r="E60" s="32">
        <v>8</v>
      </c>
      <c r="F60" s="32">
        <v>3</v>
      </c>
      <c r="G60" s="32" t="s">
        <v>34</v>
      </c>
      <c r="H60" s="47">
        <v>920</v>
      </c>
      <c r="I60" s="47">
        <f t="shared" si="8"/>
        <v>320</v>
      </c>
      <c r="J60" s="25" t="s">
        <v>53</v>
      </c>
      <c r="K60" s="22"/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D60" s="26">
        <v>0</v>
      </c>
      <c r="AE60" s="47"/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/>
      <c r="AM60" s="49"/>
      <c r="AN60" s="49"/>
      <c r="AO60" s="49"/>
      <c r="AQ60" s="47"/>
      <c r="AT60" s="50"/>
      <c r="AU60" s="32"/>
      <c r="AV60" s="50"/>
      <c r="AW60" s="50"/>
      <c r="AX60" s="51"/>
      <c r="AY60" s="47">
        <v>59.1</v>
      </c>
      <c r="AZ60" s="32">
        <v>78.3</v>
      </c>
      <c r="BA60" s="32">
        <v>1022.6</v>
      </c>
      <c r="BB60" s="32">
        <v>1022</v>
      </c>
      <c r="BC60" s="32">
        <v>0</v>
      </c>
      <c r="BD60" s="32">
        <v>4</v>
      </c>
      <c r="BE60" s="32">
        <v>2.8</v>
      </c>
      <c r="BF60" s="32">
        <v>0</v>
      </c>
      <c r="BG60" s="32" t="s">
        <v>53</v>
      </c>
      <c r="BH60" s="32">
        <v>8</v>
      </c>
      <c r="BI60" s="32"/>
      <c r="BJ60" s="40"/>
      <c r="BK60" s="33">
        <f t="shared" si="9"/>
        <v>32</v>
      </c>
      <c r="BM60" s="100">
        <f t="shared" si="3"/>
        <v>0</v>
      </c>
      <c r="BN60" s="101">
        <f t="shared" si="4"/>
        <v>0</v>
      </c>
      <c r="BO60" s="21">
        <f t="shared" si="5"/>
        <v>0</v>
      </c>
      <c r="BP60" s="101">
        <f t="shared" si="6"/>
        <v>0</v>
      </c>
    </row>
    <row r="61" spans="1:68" s="21" customFormat="1" x14ac:dyDescent="0.25">
      <c r="A61" s="45">
        <v>42091</v>
      </c>
      <c r="B61" s="46" t="str">
        <f t="shared" si="7"/>
        <v>15087</v>
      </c>
      <c r="C61" s="21" t="s">
        <v>27</v>
      </c>
      <c r="D61" s="21" t="s">
        <v>38</v>
      </c>
      <c r="E61" s="32">
        <v>8</v>
      </c>
      <c r="F61" s="32">
        <v>4</v>
      </c>
      <c r="G61" s="32" t="s">
        <v>34</v>
      </c>
      <c r="H61" s="47">
        <v>908</v>
      </c>
      <c r="I61" s="47">
        <f t="shared" si="8"/>
        <v>308</v>
      </c>
      <c r="J61" s="25" t="s">
        <v>53</v>
      </c>
      <c r="K61" s="22"/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D61" s="26">
        <v>0</v>
      </c>
      <c r="AE61" s="47"/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/>
      <c r="AM61" s="49"/>
      <c r="AN61" s="49"/>
      <c r="AO61" s="49"/>
      <c r="AQ61" s="47"/>
      <c r="AT61" s="50"/>
      <c r="AU61" s="32"/>
      <c r="AV61" s="50"/>
      <c r="AW61" s="50"/>
      <c r="AX61" s="51"/>
      <c r="AY61" s="47">
        <v>59.1</v>
      </c>
      <c r="AZ61" s="32">
        <v>78.3</v>
      </c>
      <c r="BA61" s="32">
        <v>1022.6</v>
      </c>
      <c r="BB61" s="32">
        <v>1022</v>
      </c>
      <c r="BC61" s="32">
        <v>0</v>
      </c>
      <c r="BD61" s="32">
        <v>1</v>
      </c>
      <c r="BE61" s="32">
        <v>1.9</v>
      </c>
      <c r="BF61" s="32">
        <v>0</v>
      </c>
      <c r="BG61" s="32" t="s">
        <v>53</v>
      </c>
      <c r="BH61" s="32">
        <v>8</v>
      </c>
      <c r="BI61" s="32"/>
      <c r="BJ61" s="40"/>
      <c r="BK61" s="33">
        <f t="shared" si="9"/>
        <v>32</v>
      </c>
      <c r="BM61" s="100">
        <f t="shared" si="3"/>
        <v>0</v>
      </c>
      <c r="BN61" s="101">
        <f t="shared" si="4"/>
        <v>0</v>
      </c>
      <c r="BO61" s="21">
        <f t="shared" si="5"/>
        <v>0</v>
      </c>
      <c r="BP61" s="101">
        <f t="shared" si="6"/>
        <v>0</v>
      </c>
    </row>
    <row r="62" spans="1:68" s="21" customFormat="1" x14ac:dyDescent="0.25">
      <c r="A62" s="45">
        <v>42091</v>
      </c>
      <c r="B62" s="46" t="str">
        <f t="shared" si="7"/>
        <v>15087</v>
      </c>
      <c r="C62" s="21" t="s">
        <v>27</v>
      </c>
      <c r="D62" s="21" t="s">
        <v>38</v>
      </c>
      <c r="E62" s="32">
        <v>8</v>
      </c>
      <c r="F62" s="32">
        <v>5</v>
      </c>
      <c r="G62" s="32" t="s">
        <v>34</v>
      </c>
      <c r="H62" s="47">
        <v>857</v>
      </c>
      <c r="I62" s="47">
        <f t="shared" si="8"/>
        <v>257</v>
      </c>
      <c r="J62" s="25" t="s">
        <v>53</v>
      </c>
      <c r="K62" s="22"/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D62" s="26">
        <v>0</v>
      </c>
      <c r="AE62" s="47"/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/>
      <c r="AM62" s="49"/>
      <c r="AN62" s="49"/>
      <c r="AO62" s="49"/>
      <c r="AQ62" s="47"/>
      <c r="AT62" s="50"/>
      <c r="AU62" s="32"/>
      <c r="AV62" s="50"/>
      <c r="AW62" s="50"/>
      <c r="AX62" s="51"/>
      <c r="AY62" s="47">
        <v>59.1</v>
      </c>
      <c r="AZ62" s="32">
        <v>78.3</v>
      </c>
      <c r="BA62" s="32">
        <v>1022.6</v>
      </c>
      <c r="BB62" s="32">
        <v>1022</v>
      </c>
      <c r="BC62" s="32">
        <v>0</v>
      </c>
      <c r="BD62" s="32">
        <v>2</v>
      </c>
      <c r="BE62" s="32">
        <v>1.7</v>
      </c>
      <c r="BF62" s="32">
        <v>0</v>
      </c>
      <c r="BG62" s="32" t="s">
        <v>53</v>
      </c>
      <c r="BH62" s="32">
        <v>8</v>
      </c>
      <c r="BI62" s="32"/>
      <c r="BJ62" s="40"/>
      <c r="BK62" s="33">
        <f t="shared" si="9"/>
        <v>32</v>
      </c>
      <c r="BM62" s="100">
        <f t="shared" si="3"/>
        <v>0</v>
      </c>
      <c r="BN62" s="101">
        <f t="shared" si="4"/>
        <v>0</v>
      </c>
      <c r="BO62" s="21">
        <f t="shared" si="5"/>
        <v>0</v>
      </c>
      <c r="BP62" s="101">
        <f t="shared" si="6"/>
        <v>0</v>
      </c>
    </row>
    <row r="63" spans="1:68" s="21" customFormat="1" x14ac:dyDescent="0.25">
      <c r="A63" s="45">
        <v>42091</v>
      </c>
      <c r="B63" s="46" t="str">
        <f t="shared" si="7"/>
        <v>15087</v>
      </c>
      <c r="C63" s="21" t="s">
        <v>27</v>
      </c>
      <c r="D63" s="21" t="s">
        <v>38</v>
      </c>
      <c r="E63" s="32">
        <v>8</v>
      </c>
      <c r="F63" s="32">
        <v>6</v>
      </c>
      <c r="G63" s="32" t="s">
        <v>34</v>
      </c>
      <c r="H63" s="47">
        <v>845</v>
      </c>
      <c r="I63" s="47">
        <f t="shared" si="8"/>
        <v>245</v>
      </c>
      <c r="J63" s="25" t="s">
        <v>53</v>
      </c>
      <c r="K63" s="22"/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D63" s="26">
        <v>0</v>
      </c>
      <c r="AE63" s="47"/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/>
      <c r="AM63" s="49"/>
      <c r="AN63" s="49"/>
      <c r="AO63" s="49"/>
      <c r="AQ63" s="47"/>
      <c r="AT63" s="50"/>
      <c r="AU63" s="32"/>
      <c r="AV63" s="50"/>
      <c r="AW63" s="50"/>
      <c r="AX63" s="51"/>
      <c r="AY63" s="47">
        <v>59.1</v>
      </c>
      <c r="AZ63" s="32">
        <v>78.3</v>
      </c>
      <c r="BA63" s="32">
        <v>1022.6</v>
      </c>
      <c r="BB63" s="32">
        <v>1022</v>
      </c>
      <c r="BC63" s="32">
        <v>0</v>
      </c>
      <c r="BD63" s="32">
        <v>3</v>
      </c>
      <c r="BE63" s="32">
        <v>0</v>
      </c>
      <c r="BF63" s="32">
        <v>0</v>
      </c>
      <c r="BG63" s="32" t="s">
        <v>53</v>
      </c>
      <c r="BH63" s="32">
        <v>8</v>
      </c>
      <c r="BI63" s="32"/>
      <c r="BJ63" s="40"/>
      <c r="BK63" s="33">
        <f t="shared" si="9"/>
        <v>32</v>
      </c>
      <c r="BM63" s="100">
        <f t="shared" si="3"/>
        <v>0</v>
      </c>
      <c r="BN63" s="101">
        <f t="shared" si="4"/>
        <v>0</v>
      </c>
      <c r="BO63" s="21">
        <f t="shared" si="5"/>
        <v>0</v>
      </c>
      <c r="BP63" s="101">
        <f t="shared" si="6"/>
        <v>0</v>
      </c>
    </row>
    <row r="64" spans="1:68" s="72" customFormat="1" x14ac:dyDescent="0.25">
      <c r="A64" s="70">
        <v>42091</v>
      </c>
      <c r="B64" s="71" t="str">
        <f t="shared" si="7"/>
        <v>15087</v>
      </c>
      <c r="C64" s="72" t="s">
        <v>27</v>
      </c>
      <c r="D64" s="72" t="s">
        <v>38</v>
      </c>
      <c r="E64" s="73">
        <v>8</v>
      </c>
      <c r="F64" s="73">
        <v>7</v>
      </c>
      <c r="G64" s="73" t="s">
        <v>34</v>
      </c>
      <c r="H64" s="23">
        <v>828</v>
      </c>
      <c r="I64" s="23">
        <f t="shared" si="8"/>
        <v>228</v>
      </c>
      <c r="J64" s="74" t="s">
        <v>53</v>
      </c>
      <c r="K64" s="23"/>
      <c r="L64" s="73">
        <v>0</v>
      </c>
      <c r="M64" s="73">
        <v>0</v>
      </c>
      <c r="N64" s="73">
        <v>0</v>
      </c>
      <c r="O64" s="73">
        <v>0</v>
      </c>
      <c r="P64" s="73">
        <v>0</v>
      </c>
      <c r="Q64" s="73">
        <v>0</v>
      </c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D64" s="75">
        <v>0</v>
      </c>
      <c r="AE64" s="23"/>
      <c r="AF64" s="73">
        <v>0</v>
      </c>
      <c r="AG64" s="73">
        <v>0</v>
      </c>
      <c r="AH64" s="73">
        <v>0</v>
      </c>
      <c r="AI64" s="73">
        <v>0</v>
      </c>
      <c r="AJ64" s="73">
        <v>0</v>
      </c>
      <c r="AK64" s="73">
        <v>0</v>
      </c>
      <c r="AL64" s="73"/>
      <c r="AQ64" s="23"/>
      <c r="AT64" s="76"/>
      <c r="AU64" s="73"/>
      <c r="AV64" s="76"/>
      <c r="AW64" s="76"/>
      <c r="AX64" s="77"/>
      <c r="AY64" s="23">
        <v>59.1</v>
      </c>
      <c r="AZ64" s="73">
        <v>78.3</v>
      </c>
      <c r="BA64" s="73">
        <v>1022.6</v>
      </c>
      <c r="BB64" s="73">
        <v>1022</v>
      </c>
      <c r="BC64" s="73">
        <v>0</v>
      </c>
      <c r="BD64" s="73">
        <v>3</v>
      </c>
      <c r="BE64" s="73">
        <v>1.6</v>
      </c>
      <c r="BF64" s="73">
        <v>0</v>
      </c>
      <c r="BG64" s="73" t="s">
        <v>53</v>
      </c>
      <c r="BH64" s="73">
        <v>8</v>
      </c>
      <c r="BI64" s="73"/>
      <c r="BJ64" s="78"/>
      <c r="BK64" s="79">
        <f t="shared" si="9"/>
        <v>32</v>
      </c>
      <c r="BM64" s="103">
        <f t="shared" si="3"/>
        <v>0</v>
      </c>
      <c r="BN64" s="104">
        <f t="shared" si="4"/>
        <v>0</v>
      </c>
      <c r="BO64" s="72">
        <f t="shared" si="5"/>
        <v>0</v>
      </c>
      <c r="BP64" s="104">
        <f t="shared" si="6"/>
        <v>0</v>
      </c>
    </row>
    <row r="65" spans="1:68" s="21" customFormat="1" x14ac:dyDescent="0.25">
      <c r="A65" s="45">
        <v>42091</v>
      </c>
      <c r="B65" s="46" t="str">
        <f t="shared" si="7"/>
        <v>15087</v>
      </c>
      <c r="C65" s="21" t="s">
        <v>27</v>
      </c>
      <c r="D65" s="21" t="s">
        <v>30</v>
      </c>
      <c r="E65" s="32">
        <v>13</v>
      </c>
      <c r="F65" s="32">
        <v>1</v>
      </c>
      <c r="G65" s="32" t="s">
        <v>25</v>
      </c>
      <c r="H65" s="47">
        <v>800</v>
      </c>
      <c r="I65" s="47">
        <f t="shared" si="8"/>
        <v>200</v>
      </c>
      <c r="J65" s="25" t="s">
        <v>37</v>
      </c>
      <c r="K65" s="22"/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D65" s="26">
        <v>0</v>
      </c>
      <c r="AE65" s="47"/>
      <c r="AF65" s="32">
        <v>0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/>
      <c r="AM65" s="49"/>
      <c r="AN65" s="49"/>
      <c r="AO65" s="49"/>
      <c r="AQ65" s="47"/>
      <c r="AT65" s="50"/>
      <c r="AU65" s="32"/>
      <c r="AV65" s="50"/>
      <c r="AW65" s="50"/>
      <c r="AX65" s="51"/>
      <c r="AY65" s="47">
        <v>60.26</v>
      </c>
      <c r="AZ65" s="47">
        <v>60.26</v>
      </c>
      <c r="BA65" s="32">
        <v>1022</v>
      </c>
      <c r="BB65" s="32">
        <v>1022</v>
      </c>
      <c r="BC65" s="32">
        <v>0</v>
      </c>
      <c r="BD65" s="32">
        <v>1</v>
      </c>
      <c r="BE65" s="32">
        <v>0</v>
      </c>
      <c r="BF65" s="32">
        <v>0</v>
      </c>
      <c r="BG65" s="32" t="s">
        <v>53</v>
      </c>
      <c r="BH65" s="32">
        <v>8</v>
      </c>
      <c r="BI65" s="32"/>
      <c r="BJ65" s="40"/>
      <c r="BK65" s="33">
        <f t="shared" si="9"/>
        <v>32</v>
      </c>
      <c r="BM65" s="100">
        <f t="shared" si="3"/>
        <v>0</v>
      </c>
      <c r="BN65" s="101">
        <f t="shared" si="4"/>
        <v>0</v>
      </c>
      <c r="BO65" s="21">
        <f t="shared" si="5"/>
        <v>0</v>
      </c>
      <c r="BP65" s="101">
        <f t="shared" si="6"/>
        <v>0</v>
      </c>
    </row>
    <row r="66" spans="1:68" s="21" customFormat="1" x14ac:dyDescent="0.25">
      <c r="A66" s="45">
        <v>42091</v>
      </c>
      <c r="B66" s="46" t="str">
        <f t="shared" si="7"/>
        <v>15087</v>
      </c>
      <c r="C66" s="21" t="s">
        <v>27</v>
      </c>
      <c r="D66" s="21" t="s">
        <v>30</v>
      </c>
      <c r="E66" s="32">
        <v>13</v>
      </c>
      <c r="F66" s="32">
        <v>2</v>
      </c>
      <c r="G66" s="32" t="s">
        <v>25</v>
      </c>
      <c r="H66" s="47">
        <v>815</v>
      </c>
      <c r="I66" s="47">
        <f t="shared" si="8"/>
        <v>215</v>
      </c>
      <c r="J66" s="25" t="s">
        <v>37</v>
      </c>
      <c r="K66" s="22"/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D66" s="26">
        <v>0</v>
      </c>
      <c r="AE66" s="47"/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/>
      <c r="AM66" s="49"/>
      <c r="AN66" s="49"/>
      <c r="AO66" s="49"/>
      <c r="AQ66" s="47"/>
      <c r="AT66" s="50"/>
      <c r="AU66" s="32"/>
      <c r="AV66" s="50"/>
      <c r="AW66" s="50"/>
      <c r="AX66" s="51"/>
      <c r="AY66" s="47">
        <v>60.26</v>
      </c>
      <c r="AZ66" s="47">
        <v>60.26</v>
      </c>
      <c r="BA66" s="32">
        <v>1022</v>
      </c>
      <c r="BB66" s="32">
        <v>1022</v>
      </c>
      <c r="BC66" s="32">
        <v>0</v>
      </c>
      <c r="BD66" s="32">
        <v>1</v>
      </c>
      <c r="BE66" s="32">
        <v>0</v>
      </c>
      <c r="BF66" s="32">
        <v>0</v>
      </c>
      <c r="BG66" s="32" t="s">
        <v>53</v>
      </c>
      <c r="BH66" s="32">
        <v>8</v>
      </c>
      <c r="BI66" s="32"/>
      <c r="BJ66" s="40"/>
      <c r="BK66" s="33">
        <f t="shared" si="9"/>
        <v>32</v>
      </c>
      <c r="BM66" s="100">
        <f t="shared" si="3"/>
        <v>0</v>
      </c>
      <c r="BN66" s="101">
        <f t="shared" si="4"/>
        <v>0</v>
      </c>
      <c r="BO66" s="21">
        <f t="shared" si="5"/>
        <v>0</v>
      </c>
      <c r="BP66" s="101">
        <f t="shared" si="6"/>
        <v>0</v>
      </c>
    </row>
    <row r="67" spans="1:68" s="21" customFormat="1" x14ac:dyDescent="0.25">
      <c r="A67" s="45">
        <v>42091</v>
      </c>
      <c r="B67" s="46" t="str">
        <f t="shared" si="7"/>
        <v>15087</v>
      </c>
      <c r="C67" s="21" t="s">
        <v>27</v>
      </c>
      <c r="D67" s="21" t="s">
        <v>38</v>
      </c>
      <c r="E67" s="32">
        <v>13</v>
      </c>
      <c r="F67" s="32">
        <v>3</v>
      </c>
      <c r="G67" s="32" t="s">
        <v>34</v>
      </c>
      <c r="H67" s="47">
        <v>815</v>
      </c>
      <c r="I67" s="47">
        <f t="shared" si="8"/>
        <v>215</v>
      </c>
      <c r="J67" s="25" t="s">
        <v>53</v>
      </c>
      <c r="K67" s="22"/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D67" s="26">
        <v>0</v>
      </c>
      <c r="AE67" s="47"/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/>
      <c r="AM67" s="49"/>
      <c r="AN67" s="49"/>
      <c r="AO67" s="49"/>
      <c r="AQ67" s="47"/>
      <c r="AT67" s="50"/>
      <c r="AU67" s="32"/>
      <c r="AV67" s="50"/>
      <c r="AW67" s="50"/>
      <c r="AX67" s="51"/>
      <c r="AY67" s="47">
        <v>59.1</v>
      </c>
      <c r="AZ67" s="32">
        <v>78.3</v>
      </c>
      <c r="BA67" s="32">
        <v>1022.6</v>
      </c>
      <c r="BB67" s="32">
        <v>2023</v>
      </c>
      <c r="BC67" s="32">
        <v>0</v>
      </c>
      <c r="BD67" s="32">
        <v>2</v>
      </c>
      <c r="BE67" s="32">
        <v>1</v>
      </c>
      <c r="BF67" s="32">
        <v>0</v>
      </c>
      <c r="BG67" s="32" t="s">
        <v>53</v>
      </c>
      <c r="BH67" s="32">
        <v>8</v>
      </c>
      <c r="BI67" s="32"/>
      <c r="BJ67" s="40"/>
      <c r="BK67" s="33">
        <f t="shared" si="9"/>
        <v>32</v>
      </c>
      <c r="BM67" s="100">
        <f t="shared" si="3"/>
        <v>0</v>
      </c>
      <c r="BN67" s="101">
        <f t="shared" si="4"/>
        <v>0</v>
      </c>
      <c r="BO67" s="21">
        <f t="shared" si="5"/>
        <v>0</v>
      </c>
      <c r="BP67" s="101">
        <f t="shared" si="6"/>
        <v>0</v>
      </c>
    </row>
    <row r="68" spans="1:68" s="21" customFormat="1" x14ac:dyDescent="0.25">
      <c r="A68" s="45">
        <v>42091</v>
      </c>
      <c r="B68" s="46" t="str">
        <f t="shared" si="7"/>
        <v>15087</v>
      </c>
      <c r="C68" s="21" t="s">
        <v>27</v>
      </c>
      <c r="D68" s="21" t="s">
        <v>38</v>
      </c>
      <c r="E68" s="32">
        <v>13</v>
      </c>
      <c r="F68" s="32">
        <v>4</v>
      </c>
      <c r="G68" s="32" t="s">
        <v>34</v>
      </c>
      <c r="H68" s="47">
        <v>802</v>
      </c>
      <c r="I68" s="47">
        <f t="shared" si="8"/>
        <v>202</v>
      </c>
      <c r="J68" s="25" t="s">
        <v>53</v>
      </c>
      <c r="K68" s="22"/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D68" s="26">
        <v>0</v>
      </c>
      <c r="AE68" s="47"/>
      <c r="AF68" s="32">
        <v>0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/>
      <c r="AM68" s="49"/>
      <c r="AN68" s="49"/>
      <c r="AO68" s="49"/>
      <c r="AQ68" s="47"/>
      <c r="AT68" s="50"/>
      <c r="AU68" s="32"/>
      <c r="AV68" s="50"/>
      <c r="AW68" s="50"/>
      <c r="AX68" s="51"/>
      <c r="AY68" s="47">
        <v>59.1</v>
      </c>
      <c r="AZ68" s="32">
        <v>78.3</v>
      </c>
      <c r="BA68" s="32">
        <v>1022.6</v>
      </c>
      <c r="BB68" s="32">
        <v>2023</v>
      </c>
      <c r="BC68" s="32">
        <v>0</v>
      </c>
      <c r="BD68" s="32">
        <v>21</v>
      </c>
      <c r="BE68" s="32">
        <v>1.1000000000000001</v>
      </c>
      <c r="BF68" s="32">
        <v>0</v>
      </c>
      <c r="BG68" s="32" t="s">
        <v>53</v>
      </c>
      <c r="BH68" s="32">
        <v>8</v>
      </c>
      <c r="BI68" s="32"/>
      <c r="BJ68" s="40"/>
      <c r="BK68" s="33">
        <f t="shared" si="9"/>
        <v>32</v>
      </c>
      <c r="BM68" s="100">
        <f t="shared" si="3"/>
        <v>0</v>
      </c>
      <c r="BN68" s="101">
        <f t="shared" si="4"/>
        <v>0</v>
      </c>
      <c r="BO68" s="21">
        <f t="shared" si="5"/>
        <v>0</v>
      </c>
      <c r="BP68" s="101">
        <f t="shared" si="6"/>
        <v>0</v>
      </c>
    </row>
    <row r="69" spans="1:68" s="72" customFormat="1" x14ac:dyDescent="0.25">
      <c r="A69" s="70">
        <v>42091</v>
      </c>
      <c r="B69" s="71" t="str">
        <f t="shared" ref="B69:B84" si="10">RIGHT(YEAR(A69),2)&amp;TEXT(A69-DATE(YEAR(A69),1,0),"000")</f>
        <v>15087</v>
      </c>
      <c r="C69" s="72" t="s">
        <v>27</v>
      </c>
      <c r="D69" s="72" t="s">
        <v>38</v>
      </c>
      <c r="E69" s="73">
        <v>13</v>
      </c>
      <c r="F69" s="73">
        <v>5</v>
      </c>
      <c r="G69" s="73" t="s">
        <v>34</v>
      </c>
      <c r="H69" s="23">
        <v>752</v>
      </c>
      <c r="I69" s="23">
        <f t="shared" ref="I69:I84" si="11">H69-600</f>
        <v>152</v>
      </c>
      <c r="J69" s="74" t="s">
        <v>53</v>
      </c>
      <c r="K69" s="23"/>
      <c r="L69" s="73">
        <v>0</v>
      </c>
      <c r="M69" s="73">
        <v>0</v>
      </c>
      <c r="N69" s="73">
        <v>0</v>
      </c>
      <c r="O69" s="73">
        <v>0</v>
      </c>
      <c r="P69" s="73">
        <v>0</v>
      </c>
      <c r="Q69" s="73">
        <v>0</v>
      </c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D69" s="75">
        <v>0</v>
      </c>
      <c r="AE69" s="23"/>
      <c r="AF69" s="73">
        <v>0</v>
      </c>
      <c r="AG69" s="73">
        <v>0</v>
      </c>
      <c r="AH69" s="73">
        <v>0</v>
      </c>
      <c r="AI69" s="73">
        <v>0</v>
      </c>
      <c r="AJ69" s="73">
        <v>0</v>
      </c>
      <c r="AK69" s="73">
        <v>0</v>
      </c>
      <c r="AL69" s="73"/>
      <c r="AQ69" s="23"/>
      <c r="AT69" s="76"/>
      <c r="AU69" s="73"/>
      <c r="AV69" s="76"/>
      <c r="AW69" s="76"/>
      <c r="AX69" s="77"/>
      <c r="AY69" s="23">
        <v>59.1</v>
      </c>
      <c r="AZ69" s="73">
        <v>78.3</v>
      </c>
      <c r="BA69" s="73">
        <v>1022.6</v>
      </c>
      <c r="BB69" s="73">
        <v>2023</v>
      </c>
      <c r="BC69" s="73">
        <v>0</v>
      </c>
      <c r="BD69" s="73">
        <v>2</v>
      </c>
      <c r="BE69" s="73">
        <v>1</v>
      </c>
      <c r="BF69" s="73">
        <v>4</v>
      </c>
      <c r="BG69" s="73" t="s">
        <v>53</v>
      </c>
      <c r="BH69" s="73">
        <v>8</v>
      </c>
      <c r="BI69" s="73"/>
      <c r="BJ69" s="78"/>
      <c r="BK69" s="79">
        <f t="shared" ref="BK69:BK84" si="12">CONVERT(BJ69,"C","F")</f>
        <v>32</v>
      </c>
      <c r="BM69" s="103">
        <f t="shared" si="3"/>
        <v>0</v>
      </c>
      <c r="BN69" s="104">
        <f t="shared" si="4"/>
        <v>0</v>
      </c>
      <c r="BO69" s="72">
        <f t="shared" si="5"/>
        <v>0</v>
      </c>
      <c r="BP69" s="104">
        <f t="shared" si="6"/>
        <v>0</v>
      </c>
    </row>
    <row r="70" spans="1:68" s="21" customFormat="1" x14ac:dyDescent="0.25">
      <c r="A70" s="45">
        <v>42091</v>
      </c>
      <c r="B70" s="46" t="str">
        <f t="shared" si="10"/>
        <v>15087</v>
      </c>
      <c r="C70" s="21" t="s">
        <v>27</v>
      </c>
      <c r="D70" s="21" t="s">
        <v>48</v>
      </c>
      <c r="E70" s="32">
        <v>18</v>
      </c>
      <c r="F70" s="32">
        <v>1</v>
      </c>
      <c r="G70" s="32" t="s">
        <v>34</v>
      </c>
      <c r="H70" s="47">
        <v>640</v>
      </c>
      <c r="I70" s="47">
        <f t="shared" si="11"/>
        <v>40</v>
      </c>
      <c r="J70" s="25" t="s">
        <v>37</v>
      </c>
      <c r="K70" s="22"/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D70" s="26">
        <v>0</v>
      </c>
      <c r="AE70" s="47"/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/>
      <c r="AM70" s="49"/>
      <c r="AN70" s="49"/>
      <c r="AO70" s="49"/>
      <c r="AQ70" s="47"/>
      <c r="AT70" s="50"/>
      <c r="AU70" s="32"/>
      <c r="AV70" s="50"/>
      <c r="AW70" s="50"/>
      <c r="AX70" s="51"/>
      <c r="AY70" s="47">
        <v>64.2</v>
      </c>
      <c r="AZ70" s="32">
        <v>76.5</v>
      </c>
      <c r="BA70" s="32">
        <v>1020.8</v>
      </c>
      <c r="BB70" s="32">
        <v>1022</v>
      </c>
      <c r="BC70" s="32">
        <v>0</v>
      </c>
      <c r="BD70" s="32">
        <v>0</v>
      </c>
      <c r="BE70" s="32">
        <v>1.4</v>
      </c>
      <c r="BF70" s="32">
        <v>0</v>
      </c>
      <c r="BG70" s="32" t="s">
        <v>17</v>
      </c>
      <c r="BH70" s="32">
        <v>8</v>
      </c>
      <c r="BI70" s="32"/>
      <c r="BJ70" s="40"/>
      <c r="BK70" s="33">
        <f t="shared" si="12"/>
        <v>32</v>
      </c>
      <c r="BM70" s="100">
        <f t="shared" ref="BM70:BM84" si="13">IF(G70="B-C",IF(AND(SUM(L70:O70)=0,P70=1,Q70=0),1,IF(L70="-","-",0)),IF(AND(SUM(L70:O70)=0,P70=0,Q70=1),1,IF(L70="-","-",0)))</f>
        <v>0</v>
      </c>
      <c r="BN70" s="101">
        <f t="shared" ref="BN70:BN84" si="14">IF(AND(SUM(L70:O70)=0,P70=1,Q70=1),1,IF(L70="-","-",0))</f>
        <v>0</v>
      </c>
      <c r="BO70" s="21">
        <f t="shared" ref="BO70:BO84" si="15">IF(G70="B-C",IF(AND(SUM(L70:O70)=0,P70=0,Q70=1),1,IF(L70="-","-",0)),IF(AND(SUM(L70:O70)=0,P70=1,Q70=0),1,IF(L70="-","-",0)))</f>
        <v>0</v>
      </c>
      <c r="BP70" s="101">
        <f t="shared" ref="BP70:BP84" si="16">IF(AND(SUM(L70:O70)&gt;0,P70=0,Q70=0),1,IF(L70="-","-",0))</f>
        <v>0</v>
      </c>
    </row>
    <row r="71" spans="1:68" s="21" customFormat="1" x14ac:dyDescent="0.25">
      <c r="A71" s="45">
        <v>42091</v>
      </c>
      <c r="B71" s="46" t="str">
        <f t="shared" si="10"/>
        <v>15087</v>
      </c>
      <c r="C71" s="21" t="s">
        <v>27</v>
      </c>
      <c r="D71" s="21" t="s">
        <v>48</v>
      </c>
      <c r="E71" s="32">
        <v>18</v>
      </c>
      <c r="F71" s="32">
        <v>2</v>
      </c>
      <c r="G71" s="32" t="s">
        <v>34</v>
      </c>
      <c r="H71" s="47">
        <v>655</v>
      </c>
      <c r="I71" s="47">
        <f t="shared" si="11"/>
        <v>55</v>
      </c>
      <c r="J71" s="25" t="s">
        <v>37</v>
      </c>
      <c r="K71" s="22"/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D71" s="26">
        <v>0</v>
      </c>
      <c r="AE71" s="47"/>
      <c r="AF71" s="32">
        <v>0</v>
      </c>
      <c r="AG71" s="32">
        <v>0</v>
      </c>
      <c r="AH71" s="32">
        <v>0</v>
      </c>
      <c r="AI71" s="32">
        <v>0</v>
      </c>
      <c r="AJ71" s="32">
        <v>0</v>
      </c>
      <c r="AK71" s="32">
        <v>0</v>
      </c>
      <c r="AL71" s="32"/>
      <c r="AM71" s="49"/>
      <c r="AN71" s="49"/>
      <c r="AO71" s="49"/>
      <c r="AQ71" s="47"/>
      <c r="AT71" s="50"/>
      <c r="AU71" s="32"/>
      <c r="AV71" s="50"/>
      <c r="AW71" s="50"/>
      <c r="AX71" s="51"/>
      <c r="AY71" s="47">
        <v>64.2</v>
      </c>
      <c r="AZ71" s="32">
        <v>76.5</v>
      </c>
      <c r="BA71" s="32">
        <v>1020.8</v>
      </c>
      <c r="BB71" s="32">
        <v>1022</v>
      </c>
      <c r="BC71" s="32">
        <v>0</v>
      </c>
      <c r="BD71" s="32">
        <v>0</v>
      </c>
      <c r="BE71" s="32">
        <v>0</v>
      </c>
      <c r="BF71" s="32">
        <v>0</v>
      </c>
      <c r="BG71" s="32" t="s">
        <v>52</v>
      </c>
      <c r="BH71" s="32">
        <v>8</v>
      </c>
      <c r="BI71" s="32"/>
      <c r="BJ71" s="40"/>
      <c r="BK71" s="33">
        <f t="shared" si="12"/>
        <v>32</v>
      </c>
      <c r="BM71" s="100">
        <f t="shared" si="13"/>
        <v>0</v>
      </c>
      <c r="BN71" s="101">
        <f t="shared" si="14"/>
        <v>0</v>
      </c>
      <c r="BO71" s="21">
        <f t="shared" si="15"/>
        <v>0</v>
      </c>
      <c r="BP71" s="101">
        <f t="shared" si="16"/>
        <v>0</v>
      </c>
    </row>
    <row r="72" spans="1:68" s="21" customFormat="1" x14ac:dyDescent="0.25">
      <c r="A72" s="45">
        <v>42091</v>
      </c>
      <c r="B72" s="46" t="str">
        <f t="shared" si="10"/>
        <v>15087</v>
      </c>
      <c r="C72" s="21" t="s">
        <v>27</v>
      </c>
      <c r="D72" s="21" t="s">
        <v>48</v>
      </c>
      <c r="E72" s="32">
        <v>18</v>
      </c>
      <c r="F72" s="32">
        <v>3</v>
      </c>
      <c r="G72" s="32" t="s">
        <v>34</v>
      </c>
      <c r="H72" s="47">
        <v>708</v>
      </c>
      <c r="I72" s="47">
        <f t="shared" si="11"/>
        <v>108</v>
      </c>
      <c r="J72" s="25" t="s">
        <v>37</v>
      </c>
      <c r="K72" s="22"/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D72" s="26">
        <v>0</v>
      </c>
      <c r="AE72" s="47"/>
      <c r="AF72" s="32">
        <v>0</v>
      </c>
      <c r="AG72" s="32">
        <v>0</v>
      </c>
      <c r="AH72" s="32">
        <v>0</v>
      </c>
      <c r="AI72" s="32">
        <v>0</v>
      </c>
      <c r="AJ72" s="32">
        <v>0</v>
      </c>
      <c r="AK72" s="32">
        <v>0</v>
      </c>
      <c r="AL72" s="32"/>
      <c r="AM72" s="49"/>
      <c r="AN72" s="49"/>
      <c r="AO72" s="49"/>
      <c r="AQ72" s="47"/>
      <c r="AT72" s="50"/>
      <c r="AU72" s="32"/>
      <c r="AV72" s="50"/>
      <c r="AW72" s="50"/>
      <c r="AX72" s="51"/>
      <c r="AY72" s="47">
        <v>64.2</v>
      </c>
      <c r="AZ72" s="32">
        <v>76.5</v>
      </c>
      <c r="BA72" s="32">
        <v>1020.8</v>
      </c>
      <c r="BB72" s="32">
        <v>1022</v>
      </c>
      <c r="BC72" s="32">
        <v>0</v>
      </c>
      <c r="BD72" s="32">
        <v>0</v>
      </c>
      <c r="BE72" s="32">
        <v>0</v>
      </c>
      <c r="BF72" s="32">
        <v>0</v>
      </c>
      <c r="BG72" s="32" t="s">
        <v>52</v>
      </c>
      <c r="BH72" s="32">
        <v>8</v>
      </c>
      <c r="BI72" s="32"/>
      <c r="BJ72" s="40"/>
      <c r="BK72" s="33">
        <f t="shared" si="12"/>
        <v>32</v>
      </c>
      <c r="BM72" s="100">
        <f t="shared" si="13"/>
        <v>0</v>
      </c>
      <c r="BN72" s="101">
        <f t="shared" si="14"/>
        <v>0</v>
      </c>
      <c r="BO72" s="21">
        <f t="shared" si="15"/>
        <v>0</v>
      </c>
      <c r="BP72" s="101">
        <f t="shared" si="16"/>
        <v>0</v>
      </c>
    </row>
    <row r="73" spans="1:68" s="21" customFormat="1" x14ac:dyDescent="0.25">
      <c r="A73" s="45">
        <v>42091</v>
      </c>
      <c r="B73" s="46" t="str">
        <f t="shared" si="10"/>
        <v>15087</v>
      </c>
      <c r="C73" s="21" t="s">
        <v>27</v>
      </c>
      <c r="D73" s="21" t="s">
        <v>48</v>
      </c>
      <c r="E73" s="32">
        <v>18</v>
      </c>
      <c r="F73" s="32">
        <v>4</v>
      </c>
      <c r="G73" s="32" t="s">
        <v>34</v>
      </c>
      <c r="H73" s="47">
        <v>723</v>
      </c>
      <c r="I73" s="47">
        <f t="shared" si="11"/>
        <v>123</v>
      </c>
      <c r="J73" s="25" t="s">
        <v>37</v>
      </c>
      <c r="K73" s="22"/>
      <c r="L73" s="32">
        <v>1</v>
      </c>
      <c r="M73" s="32">
        <v>1</v>
      </c>
      <c r="N73" s="32">
        <v>1</v>
      </c>
      <c r="O73" s="32">
        <v>1</v>
      </c>
      <c r="P73" s="32">
        <v>1</v>
      </c>
      <c r="Q73" s="32">
        <v>1</v>
      </c>
      <c r="R73" s="32" t="s">
        <v>44</v>
      </c>
      <c r="S73" s="32"/>
      <c r="T73" s="32" t="s">
        <v>56</v>
      </c>
      <c r="U73" s="32"/>
      <c r="V73" s="32" t="s">
        <v>31</v>
      </c>
      <c r="W73" s="32" t="s">
        <v>46</v>
      </c>
      <c r="X73" s="32">
        <v>84</v>
      </c>
      <c r="Y73" s="32"/>
      <c r="Z73" s="32" t="s">
        <v>31</v>
      </c>
      <c r="AA73" s="32" t="s">
        <v>20</v>
      </c>
      <c r="AB73" s="32">
        <v>130</v>
      </c>
      <c r="AD73" s="26">
        <v>2</v>
      </c>
      <c r="AE73" s="47"/>
      <c r="AF73" s="32">
        <v>0</v>
      </c>
      <c r="AG73" s="32">
        <v>0</v>
      </c>
      <c r="AH73" s="32">
        <v>0</v>
      </c>
      <c r="AI73" s="32">
        <v>0</v>
      </c>
      <c r="AJ73" s="32">
        <v>0</v>
      </c>
      <c r="AK73" s="32">
        <v>0</v>
      </c>
      <c r="AL73" s="32"/>
      <c r="AM73" s="49"/>
      <c r="AN73" s="49"/>
      <c r="AO73" s="49"/>
      <c r="AQ73" s="47"/>
      <c r="AT73" s="50"/>
      <c r="AU73" s="32"/>
      <c r="AV73" s="50"/>
      <c r="AW73" s="50"/>
      <c r="AX73" s="51"/>
      <c r="AY73" s="47">
        <v>64.2</v>
      </c>
      <c r="AZ73" s="32">
        <v>76.5</v>
      </c>
      <c r="BA73" s="32">
        <v>1020.8</v>
      </c>
      <c r="BB73" s="32">
        <v>1022</v>
      </c>
      <c r="BC73" s="32">
        <v>0</v>
      </c>
      <c r="BD73" s="32">
        <v>0</v>
      </c>
      <c r="BE73" s="32">
        <v>0</v>
      </c>
      <c r="BF73" s="32">
        <v>0</v>
      </c>
      <c r="BG73" s="32" t="s">
        <v>52</v>
      </c>
      <c r="BH73" s="32">
        <v>8</v>
      </c>
      <c r="BI73" s="32"/>
      <c r="BJ73" s="40"/>
      <c r="BK73" s="33">
        <f t="shared" si="12"/>
        <v>32</v>
      </c>
      <c r="BM73" s="100">
        <f t="shared" si="13"/>
        <v>0</v>
      </c>
      <c r="BN73" s="101">
        <f t="shared" si="14"/>
        <v>0</v>
      </c>
      <c r="BO73" s="21">
        <f t="shared" si="15"/>
        <v>0</v>
      </c>
      <c r="BP73" s="101">
        <f t="shared" si="16"/>
        <v>0</v>
      </c>
    </row>
    <row r="74" spans="1:68" s="72" customFormat="1" x14ac:dyDescent="0.25">
      <c r="A74" s="70">
        <v>42091</v>
      </c>
      <c r="B74" s="71" t="str">
        <f t="shared" si="10"/>
        <v>15087</v>
      </c>
      <c r="C74" s="72" t="s">
        <v>27</v>
      </c>
      <c r="D74" s="72" t="s">
        <v>48</v>
      </c>
      <c r="E74" s="73">
        <v>18</v>
      </c>
      <c r="F74" s="73">
        <v>5</v>
      </c>
      <c r="G74" s="73" t="s">
        <v>34</v>
      </c>
      <c r="H74" s="23">
        <v>739</v>
      </c>
      <c r="I74" s="23">
        <f t="shared" si="11"/>
        <v>139</v>
      </c>
      <c r="J74" s="74" t="s">
        <v>37</v>
      </c>
      <c r="K74" s="23"/>
      <c r="L74" s="73">
        <v>0</v>
      </c>
      <c r="M74" s="73">
        <v>0</v>
      </c>
      <c r="N74" s="73">
        <v>0</v>
      </c>
      <c r="O74" s="73">
        <v>1</v>
      </c>
      <c r="P74" s="73">
        <v>0</v>
      </c>
      <c r="Q74" s="73">
        <v>1</v>
      </c>
      <c r="R74" s="73" t="s">
        <v>44</v>
      </c>
      <c r="S74" s="73"/>
      <c r="T74" s="73" t="s">
        <v>44</v>
      </c>
      <c r="U74" s="73"/>
      <c r="V74" s="73" t="s">
        <v>31</v>
      </c>
      <c r="W74" s="73" t="s">
        <v>32</v>
      </c>
      <c r="X74" s="73">
        <v>238</v>
      </c>
      <c r="Y74" s="73"/>
      <c r="Z74" s="73"/>
      <c r="AA74" s="73"/>
      <c r="AB74" s="73"/>
      <c r="AD74" s="75">
        <v>1</v>
      </c>
      <c r="AE74" s="23"/>
      <c r="AF74" s="73">
        <v>0</v>
      </c>
      <c r="AG74" s="73">
        <v>0</v>
      </c>
      <c r="AH74" s="73">
        <v>0</v>
      </c>
      <c r="AI74" s="73">
        <v>0</v>
      </c>
      <c r="AJ74" s="73">
        <v>0</v>
      </c>
      <c r="AK74" s="73">
        <v>0</v>
      </c>
      <c r="AL74" s="73"/>
      <c r="AQ74" s="23"/>
      <c r="AT74" s="76"/>
      <c r="AU74" s="73"/>
      <c r="AV74" s="76"/>
      <c r="AW74" s="76"/>
      <c r="AX74" s="77"/>
      <c r="AY74" s="23">
        <v>64.2</v>
      </c>
      <c r="AZ74" s="73">
        <v>76.5</v>
      </c>
      <c r="BA74" s="73">
        <v>1020.8</v>
      </c>
      <c r="BB74" s="73">
        <v>1022</v>
      </c>
      <c r="BC74" s="73">
        <v>0</v>
      </c>
      <c r="BD74" s="73">
        <v>0</v>
      </c>
      <c r="BE74" s="73">
        <v>0</v>
      </c>
      <c r="BF74" s="73">
        <v>0</v>
      </c>
      <c r="BG74" s="73" t="s">
        <v>17</v>
      </c>
      <c r="BH74" s="73">
        <v>8</v>
      </c>
      <c r="BI74" s="73"/>
      <c r="BJ74" s="78"/>
      <c r="BK74" s="79">
        <f t="shared" si="12"/>
        <v>32</v>
      </c>
      <c r="BM74" s="103">
        <f t="shared" si="13"/>
        <v>0</v>
      </c>
      <c r="BN74" s="104">
        <f t="shared" si="14"/>
        <v>0</v>
      </c>
      <c r="BO74" s="72">
        <f t="shared" si="15"/>
        <v>0</v>
      </c>
      <c r="BP74" s="104">
        <f t="shared" si="16"/>
        <v>0</v>
      </c>
    </row>
    <row r="75" spans="1:68" s="21" customFormat="1" x14ac:dyDescent="0.25">
      <c r="A75" s="45">
        <v>42091</v>
      </c>
      <c r="B75" s="46" t="str">
        <f t="shared" si="10"/>
        <v>15087</v>
      </c>
      <c r="C75" s="21" t="s">
        <v>27</v>
      </c>
      <c r="D75" s="21" t="s">
        <v>33</v>
      </c>
      <c r="E75" s="32">
        <v>19</v>
      </c>
      <c r="F75" s="32">
        <v>1</v>
      </c>
      <c r="G75" s="32" t="s">
        <v>34</v>
      </c>
      <c r="H75" s="47">
        <v>705</v>
      </c>
      <c r="I75" s="47">
        <f t="shared" si="11"/>
        <v>105</v>
      </c>
      <c r="J75" s="25" t="s">
        <v>37</v>
      </c>
      <c r="K75" s="22"/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D75" s="26">
        <v>0</v>
      </c>
      <c r="AE75" s="47"/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1</v>
      </c>
      <c r="AL75" s="32"/>
      <c r="AM75" s="32"/>
      <c r="AN75" s="32"/>
      <c r="AO75" s="32"/>
      <c r="AP75" s="32" t="s">
        <v>32</v>
      </c>
      <c r="AQ75" s="32" t="s">
        <v>32</v>
      </c>
      <c r="AR75" s="32">
        <v>130</v>
      </c>
      <c r="AS75" s="32"/>
      <c r="AT75" s="32" t="s">
        <v>32</v>
      </c>
      <c r="AU75" s="32" t="s">
        <v>32</v>
      </c>
      <c r="AV75" s="32">
        <v>170</v>
      </c>
      <c r="AX75" s="26">
        <v>2</v>
      </c>
      <c r="AY75" s="47">
        <v>64.2</v>
      </c>
      <c r="AZ75" s="32">
        <v>76.5</v>
      </c>
      <c r="BA75" s="32">
        <v>1021.6</v>
      </c>
      <c r="BB75" s="32">
        <v>1022</v>
      </c>
      <c r="BC75" s="32">
        <v>0</v>
      </c>
      <c r="BD75" s="32">
        <v>1</v>
      </c>
      <c r="BE75" s="32">
        <v>1.1000000000000001</v>
      </c>
      <c r="BF75" s="32">
        <v>4</v>
      </c>
      <c r="BG75" s="32" t="s">
        <v>53</v>
      </c>
      <c r="BH75" s="32">
        <v>8</v>
      </c>
      <c r="BI75" s="32"/>
      <c r="BJ75" s="40"/>
      <c r="BK75" s="33">
        <f t="shared" si="12"/>
        <v>32</v>
      </c>
      <c r="BM75" s="100">
        <f t="shared" si="13"/>
        <v>0</v>
      </c>
      <c r="BN75" s="101">
        <f t="shared" si="14"/>
        <v>0</v>
      </c>
      <c r="BO75" s="21">
        <f t="shared" si="15"/>
        <v>0</v>
      </c>
      <c r="BP75" s="101">
        <f t="shared" si="16"/>
        <v>0</v>
      </c>
    </row>
    <row r="76" spans="1:68" s="21" customFormat="1" x14ac:dyDescent="0.25">
      <c r="A76" s="45">
        <v>42091</v>
      </c>
      <c r="B76" s="46" t="str">
        <f t="shared" si="10"/>
        <v>15087</v>
      </c>
      <c r="C76" s="21" t="s">
        <v>27</v>
      </c>
      <c r="D76" s="21" t="s">
        <v>33</v>
      </c>
      <c r="E76" s="32">
        <v>19</v>
      </c>
      <c r="F76" s="32">
        <v>2</v>
      </c>
      <c r="G76" s="32" t="s">
        <v>34</v>
      </c>
      <c r="H76" s="47">
        <v>720</v>
      </c>
      <c r="I76" s="47">
        <f t="shared" si="11"/>
        <v>120</v>
      </c>
      <c r="J76" s="25" t="s">
        <v>37</v>
      </c>
      <c r="K76" s="22"/>
      <c r="L76" s="32">
        <v>1</v>
      </c>
      <c r="M76" s="32">
        <v>1</v>
      </c>
      <c r="N76" s="32">
        <v>1</v>
      </c>
      <c r="O76" s="32">
        <v>0</v>
      </c>
      <c r="P76" s="32">
        <v>0</v>
      </c>
      <c r="Q76" s="32">
        <v>1</v>
      </c>
      <c r="R76" s="32"/>
      <c r="S76" s="32"/>
      <c r="T76" s="32" t="s">
        <v>56</v>
      </c>
      <c r="U76" s="32"/>
      <c r="V76" s="32" t="s">
        <v>31</v>
      </c>
      <c r="W76" s="32" t="s">
        <v>20</v>
      </c>
      <c r="X76" s="32">
        <v>150</v>
      </c>
      <c r="Y76" s="32"/>
      <c r="Z76" s="32"/>
      <c r="AA76" s="32"/>
      <c r="AB76" s="32"/>
      <c r="AD76" s="26">
        <v>1</v>
      </c>
      <c r="AE76" s="47"/>
      <c r="AF76" s="32">
        <v>0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/>
      <c r="AM76" s="49"/>
      <c r="AN76" s="49"/>
      <c r="AO76" s="49"/>
      <c r="AQ76" s="47"/>
      <c r="AS76" s="32"/>
      <c r="AT76" s="32"/>
      <c r="AU76" s="32"/>
      <c r="AV76" s="32"/>
      <c r="AX76" s="26"/>
      <c r="AY76" s="47">
        <v>64.2</v>
      </c>
      <c r="AZ76" s="32">
        <v>76.5</v>
      </c>
      <c r="BA76" s="32">
        <v>1021.6</v>
      </c>
      <c r="BB76" s="32">
        <v>1022</v>
      </c>
      <c r="BC76" s="32">
        <v>0</v>
      </c>
      <c r="BD76" s="32">
        <v>1</v>
      </c>
      <c r="BE76" s="32">
        <v>1.2</v>
      </c>
      <c r="BF76" s="32">
        <v>4</v>
      </c>
      <c r="BG76" s="32" t="s">
        <v>53</v>
      </c>
      <c r="BH76" s="32">
        <v>8</v>
      </c>
      <c r="BI76" s="32"/>
      <c r="BJ76" s="40"/>
      <c r="BK76" s="33">
        <f t="shared" si="12"/>
        <v>32</v>
      </c>
      <c r="BM76" s="100">
        <f t="shared" si="13"/>
        <v>0</v>
      </c>
      <c r="BN76" s="101">
        <f t="shared" si="14"/>
        <v>0</v>
      </c>
      <c r="BO76" s="21">
        <f t="shared" si="15"/>
        <v>0</v>
      </c>
      <c r="BP76" s="101">
        <f t="shared" si="16"/>
        <v>0</v>
      </c>
    </row>
    <row r="77" spans="1:68" s="21" customFormat="1" x14ac:dyDescent="0.25">
      <c r="A77" s="45">
        <v>42091</v>
      </c>
      <c r="B77" s="46" t="str">
        <f t="shared" si="10"/>
        <v>15087</v>
      </c>
      <c r="C77" s="21" t="s">
        <v>27</v>
      </c>
      <c r="D77" s="21" t="s">
        <v>33</v>
      </c>
      <c r="E77" s="32">
        <v>19</v>
      </c>
      <c r="F77" s="32">
        <v>3</v>
      </c>
      <c r="G77" s="32" t="s">
        <v>34</v>
      </c>
      <c r="H77" s="47">
        <v>734</v>
      </c>
      <c r="I77" s="47">
        <f t="shared" si="11"/>
        <v>134</v>
      </c>
      <c r="J77" s="25" t="s">
        <v>37</v>
      </c>
      <c r="K77" s="22"/>
      <c r="L77" s="32">
        <v>0</v>
      </c>
      <c r="M77" s="32">
        <v>0</v>
      </c>
      <c r="N77" s="32">
        <v>1</v>
      </c>
      <c r="O77" s="32">
        <v>0</v>
      </c>
      <c r="P77" s="32">
        <v>0</v>
      </c>
      <c r="Q77" s="32">
        <v>0</v>
      </c>
      <c r="R77" s="32" t="s">
        <v>47</v>
      </c>
      <c r="S77" s="32"/>
      <c r="T77" s="32" t="s">
        <v>56</v>
      </c>
      <c r="U77" s="32"/>
      <c r="V77" s="32" t="s">
        <v>31</v>
      </c>
      <c r="W77" s="32" t="s">
        <v>46</v>
      </c>
      <c r="X77" s="32">
        <v>170</v>
      </c>
      <c r="Y77" s="32"/>
      <c r="Z77" s="32"/>
      <c r="AA77" s="32"/>
      <c r="AB77" s="32"/>
      <c r="AD77" s="26">
        <v>1</v>
      </c>
      <c r="AE77" s="47"/>
      <c r="AF77" s="32">
        <v>0</v>
      </c>
      <c r="AG77" s="32">
        <v>0</v>
      </c>
      <c r="AH77" s="32">
        <v>0</v>
      </c>
      <c r="AI77" s="32">
        <v>0</v>
      </c>
      <c r="AJ77" s="32">
        <v>0</v>
      </c>
      <c r="AK77" s="32">
        <v>0</v>
      </c>
      <c r="AL77" s="32"/>
      <c r="AM77" s="49"/>
      <c r="AN77" s="49"/>
      <c r="AO77" s="49"/>
      <c r="AQ77" s="47"/>
      <c r="AT77" s="50"/>
      <c r="AU77" s="32"/>
      <c r="AV77" s="50"/>
      <c r="AW77" s="50"/>
      <c r="AX77" s="51"/>
      <c r="AY77" s="47">
        <v>64.2</v>
      </c>
      <c r="AZ77" s="32">
        <v>76.5</v>
      </c>
      <c r="BA77" s="32">
        <v>1021.6</v>
      </c>
      <c r="BB77" s="32">
        <v>1022</v>
      </c>
      <c r="BC77" s="32">
        <v>0</v>
      </c>
      <c r="BD77" s="32">
        <v>1</v>
      </c>
      <c r="BE77" s="32">
        <v>0</v>
      </c>
      <c r="BF77" s="32">
        <v>0</v>
      </c>
      <c r="BG77" s="32" t="s">
        <v>53</v>
      </c>
      <c r="BH77" s="32">
        <v>8</v>
      </c>
      <c r="BI77" s="32"/>
      <c r="BJ77" s="40"/>
      <c r="BK77" s="33">
        <f t="shared" si="12"/>
        <v>32</v>
      </c>
      <c r="BM77" s="100">
        <f t="shared" si="13"/>
        <v>0</v>
      </c>
      <c r="BN77" s="101">
        <f t="shared" si="14"/>
        <v>0</v>
      </c>
      <c r="BO77" s="21">
        <f t="shared" si="15"/>
        <v>0</v>
      </c>
      <c r="BP77" s="101">
        <f t="shared" si="16"/>
        <v>1</v>
      </c>
    </row>
    <row r="78" spans="1:68" s="21" customFormat="1" x14ac:dyDescent="0.25">
      <c r="A78" s="45">
        <v>42091</v>
      </c>
      <c r="B78" s="46" t="str">
        <f t="shared" si="10"/>
        <v>15087</v>
      </c>
      <c r="C78" s="21" t="s">
        <v>27</v>
      </c>
      <c r="D78" s="21" t="s">
        <v>33</v>
      </c>
      <c r="E78" s="32">
        <v>19</v>
      </c>
      <c r="F78" s="32">
        <v>4</v>
      </c>
      <c r="G78" s="32" t="s">
        <v>34</v>
      </c>
      <c r="H78" s="47">
        <v>753</v>
      </c>
      <c r="I78" s="47">
        <f t="shared" si="11"/>
        <v>153</v>
      </c>
      <c r="J78" s="25" t="s">
        <v>37</v>
      </c>
      <c r="K78" s="22"/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D78" s="26">
        <v>0</v>
      </c>
      <c r="AE78" s="47"/>
      <c r="AF78" s="32">
        <v>0</v>
      </c>
      <c r="AG78" s="32">
        <v>0</v>
      </c>
      <c r="AH78" s="32">
        <v>0</v>
      </c>
      <c r="AI78" s="32">
        <v>0</v>
      </c>
      <c r="AJ78" s="32">
        <v>0</v>
      </c>
      <c r="AK78" s="32">
        <v>0</v>
      </c>
      <c r="AL78" s="32"/>
      <c r="AM78" s="49"/>
      <c r="AN78" s="49"/>
      <c r="AO78" s="49"/>
      <c r="AQ78" s="47"/>
      <c r="AT78" s="50"/>
      <c r="AU78" s="32"/>
      <c r="AV78" s="50"/>
      <c r="AW78" s="50"/>
      <c r="AX78" s="51"/>
      <c r="AY78" s="47">
        <v>64.2</v>
      </c>
      <c r="AZ78" s="32">
        <v>76.5</v>
      </c>
      <c r="BA78" s="32">
        <v>1021.6</v>
      </c>
      <c r="BB78" s="32">
        <v>1022</v>
      </c>
      <c r="BC78" s="32">
        <v>0</v>
      </c>
      <c r="BD78" s="32">
        <v>1</v>
      </c>
      <c r="BE78" s="32">
        <v>0</v>
      </c>
      <c r="BF78" s="32">
        <v>0</v>
      </c>
      <c r="BG78" s="32" t="s">
        <v>53</v>
      </c>
      <c r="BH78" s="32">
        <v>8</v>
      </c>
      <c r="BI78" s="32"/>
      <c r="BJ78" s="40"/>
      <c r="BK78" s="33">
        <f t="shared" si="12"/>
        <v>32</v>
      </c>
      <c r="BM78" s="100">
        <f t="shared" si="13"/>
        <v>0</v>
      </c>
      <c r="BN78" s="101">
        <f t="shared" si="14"/>
        <v>0</v>
      </c>
      <c r="BO78" s="21">
        <f t="shared" si="15"/>
        <v>0</v>
      </c>
      <c r="BP78" s="101">
        <f t="shared" si="16"/>
        <v>0</v>
      </c>
    </row>
    <row r="79" spans="1:68" s="21" customFormat="1" x14ac:dyDescent="0.25">
      <c r="A79" s="45">
        <v>42091</v>
      </c>
      <c r="B79" s="46" t="str">
        <f t="shared" si="10"/>
        <v>15087</v>
      </c>
      <c r="C79" s="21" t="s">
        <v>27</v>
      </c>
      <c r="D79" s="21" t="s">
        <v>33</v>
      </c>
      <c r="E79" s="32">
        <v>19</v>
      </c>
      <c r="F79" s="32">
        <v>5</v>
      </c>
      <c r="G79" s="32" t="s">
        <v>34</v>
      </c>
      <c r="H79" s="47">
        <v>808</v>
      </c>
      <c r="I79" s="47">
        <f t="shared" si="11"/>
        <v>208</v>
      </c>
      <c r="J79" s="25" t="s">
        <v>37</v>
      </c>
      <c r="K79" s="22"/>
      <c r="L79" s="32">
        <v>0</v>
      </c>
      <c r="M79" s="32">
        <v>0</v>
      </c>
      <c r="N79" s="32">
        <v>1</v>
      </c>
      <c r="O79" s="32">
        <v>1</v>
      </c>
      <c r="P79" s="32">
        <v>0</v>
      </c>
      <c r="Q79" s="32">
        <v>0</v>
      </c>
      <c r="R79" s="32" t="s">
        <v>47</v>
      </c>
      <c r="S79" s="32"/>
      <c r="T79" s="32" t="s">
        <v>56</v>
      </c>
      <c r="U79" s="32"/>
      <c r="V79" s="32" t="s">
        <v>31</v>
      </c>
      <c r="W79" s="32" t="s">
        <v>31</v>
      </c>
      <c r="X79" s="32">
        <v>300</v>
      </c>
      <c r="Y79" s="32"/>
      <c r="Z79" s="32"/>
      <c r="AA79" s="32"/>
      <c r="AB79" s="32"/>
      <c r="AD79" s="26">
        <v>1</v>
      </c>
      <c r="AE79" s="47"/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/>
      <c r="AM79" s="49"/>
      <c r="AN79" s="49"/>
      <c r="AO79" s="49"/>
      <c r="AQ79" s="47"/>
      <c r="AT79" s="50"/>
      <c r="AU79" s="32"/>
      <c r="AV79" s="50"/>
      <c r="AW79" s="50"/>
      <c r="AX79" s="51"/>
      <c r="AY79" s="47">
        <v>64.2</v>
      </c>
      <c r="AZ79" s="32">
        <v>76.5</v>
      </c>
      <c r="BA79" s="32">
        <v>1021.6</v>
      </c>
      <c r="BB79" s="32">
        <v>1022</v>
      </c>
      <c r="BC79" s="32">
        <v>0</v>
      </c>
      <c r="BD79" s="32">
        <v>1</v>
      </c>
      <c r="BE79" s="32">
        <v>0</v>
      </c>
      <c r="BF79" s="32">
        <v>0</v>
      </c>
      <c r="BG79" s="32" t="s">
        <v>53</v>
      </c>
      <c r="BH79" s="32">
        <v>8</v>
      </c>
      <c r="BI79" s="32"/>
      <c r="BJ79" s="40"/>
      <c r="BK79" s="33">
        <f t="shared" si="12"/>
        <v>32</v>
      </c>
      <c r="BM79" s="100">
        <f t="shared" si="13"/>
        <v>0</v>
      </c>
      <c r="BN79" s="101">
        <f t="shared" si="14"/>
        <v>0</v>
      </c>
      <c r="BO79" s="21">
        <f t="shared" si="15"/>
        <v>0</v>
      </c>
      <c r="BP79" s="101">
        <f t="shared" si="16"/>
        <v>1</v>
      </c>
    </row>
    <row r="80" spans="1:68" s="21" customFormat="1" x14ac:dyDescent="0.25">
      <c r="A80" s="45">
        <v>42091</v>
      </c>
      <c r="B80" s="46" t="str">
        <f t="shared" si="10"/>
        <v>15087</v>
      </c>
      <c r="C80" s="21" t="s">
        <v>27</v>
      </c>
      <c r="D80" s="21" t="s">
        <v>33</v>
      </c>
      <c r="E80" s="32">
        <v>19</v>
      </c>
      <c r="F80" s="32">
        <v>6</v>
      </c>
      <c r="G80" s="32" t="s">
        <v>34</v>
      </c>
      <c r="H80" s="47">
        <v>824</v>
      </c>
      <c r="I80" s="47">
        <f t="shared" si="11"/>
        <v>224</v>
      </c>
      <c r="J80" s="25" t="s">
        <v>37</v>
      </c>
      <c r="K80" s="22"/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D80" s="26">
        <v>0</v>
      </c>
      <c r="AE80" s="47"/>
      <c r="AF80" s="32">
        <v>0</v>
      </c>
      <c r="AG80" s="32">
        <v>0</v>
      </c>
      <c r="AH80" s="32">
        <v>0</v>
      </c>
      <c r="AI80" s="32">
        <v>0</v>
      </c>
      <c r="AJ80" s="32">
        <v>0</v>
      </c>
      <c r="AK80" s="32">
        <v>0</v>
      </c>
      <c r="AL80" s="32"/>
      <c r="AM80" s="49"/>
      <c r="AN80" s="49"/>
      <c r="AO80" s="49"/>
      <c r="AQ80" s="47"/>
      <c r="AT80" s="50"/>
      <c r="AU80" s="32"/>
      <c r="AV80" s="50"/>
      <c r="AW80" s="50"/>
      <c r="AX80" s="51"/>
      <c r="AY80" s="47">
        <v>64.2</v>
      </c>
      <c r="AZ80" s="32">
        <v>76.5</v>
      </c>
      <c r="BA80" s="32">
        <v>1021.6</v>
      </c>
      <c r="BB80" s="32">
        <v>1022</v>
      </c>
      <c r="BC80" s="32">
        <v>0</v>
      </c>
      <c r="BD80" s="32">
        <v>1</v>
      </c>
      <c r="BE80" s="32">
        <v>0</v>
      </c>
      <c r="BF80" s="32">
        <v>0</v>
      </c>
      <c r="BG80" s="32" t="s">
        <v>53</v>
      </c>
      <c r="BH80" s="32">
        <v>8</v>
      </c>
      <c r="BI80" s="32"/>
      <c r="BJ80" s="40"/>
      <c r="BK80" s="33">
        <f t="shared" si="12"/>
        <v>32</v>
      </c>
      <c r="BM80" s="100">
        <f t="shared" si="13"/>
        <v>0</v>
      </c>
      <c r="BN80" s="101">
        <f t="shared" si="14"/>
        <v>0</v>
      </c>
      <c r="BO80" s="21">
        <f t="shared" si="15"/>
        <v>0</v>
      </c>
      <c r="BP80" s="101">
        <f t="shared" si="16"/>
        <v>0</v>
      </c>
    </row>
    <row r="81" spans="1:68" s="21" customFormat="1" x14ac:dyDescent="0.25">
      <c r="A81" s="45">
        <v>42091</v>
      </c>
      <c r="B81" s="46" t="str">
        <f t="shared" si="10"/>
        <v>15087</v>
      </c>
      <c r="C81" s="21" t="s">
        <v>27</v>
      </c>
      <c r="D81" s="21" t="s">
        <v>33</v>
      </c>
      <c r="E81" s="32">
        <v>19</v>
      </c>
      <c r="F81" s="32">
        <v>7</v>
      </c>
      <c r="G81" s="32" t="s">
        <v>34</v>
      </c>
      <c r="H81" s="47">
        <v>840</v>
      </c>
      <c r="I81" s="47">
        <f t="shared" si="11"/>
        <v>240</v>
      </c>
      <c r="J81" s="25" t="s">
        <v>37</v>
      </c>
      <c r="K81" s="22"/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D81" s="26">
        <v>0</v>
      </c>
      <c r="AE81" s="47"/>
      <c r="AF81" s="32">
        <v>0</v>
      </c>
      <c r="AG81" s="32">
        <v>0</v>
      </c>
      <c r="AH81" s="32">
        <v>0</v>
      </c>
      <c r="AI81" s="32">
        <v>0</v>
      </c>
      <c r="AJ81" s="32">
        <v>0</v>
      </c>
      <c r="AK81" s="32">
        <v>0</v>
      </c>
      <c r="AL81" s="32"/>
      <c r="AM81" s="49"/>
      <c r="AN81" s="49"/>
      <c r="AO81" s="49"/>
      <c r="AQ81" s="47"/>
      <c r="AT81" s="50"/>
      <c r="AU81" s="32"/>
      <c r="AV81" s="50"/>
      <c r="AW81" s="50"/>
      <c r="AX81" s="51"/>
      <c r="AY81" s="47">
        <v>64.2</v>
      </c>
      <c r="AZ81" s="32">
        <v>76.5</v>
      </c>
      <c r="BA81" s="32">
        <v>1021.6</v>
      </c>
      <c r="BB81" s="32">
        <v>1022</v>
      </c>
      <c r="BC81" s="32">
        <v>0</v>
      </c>
      <c r="BD81" s="32">
        <v>2</v>
      </c>
      <c r="BE81" s="32">
        <v>0</v>
      </c>
      <c r="BF81" s="32">
        <v>0</v>
      </c>
      <c r="BG81" s="32" t="s">
        <v>53</v>
      </c>
      <c r="BH81" s="32">
        <v>8</v>
      </c>
      <c r="BI81" s="32"/>
      <c r="BJ81" s="40"/>
      <c r="BK81" s="33">
        <f t="shared" si="12"/>
        <v>32</v>
      </c>
      <c r="BM81" s="100">
        <f t="shared" si="13"/>
        <v>0</v>
      </c>
      <c r="BN81" s="101">
        <f t="shared" si="14"/>
        <v>0</v>
      </c>
      <c r="BO81" s="21">
        <f t="shared" si="15"/>
        <v>0</v>
      </c>
      <c r="BP81" s="101">
        <f t="shared" si="16"/>
        <v>0</v>
      </c>
    </row>
    <row r="82" spans="1:68" s="21" customFormat="1" x14ac:dyDescent="0.25">
      <c r="A82" s="45">
        <v>42091</v>
      </c>
      <c r="B82" s="46" t="str">
        <f t="shared" si="10"/>
        <v>15087</v>
      </c>
      <c r="C82" s="21" t="s">
        <v>27</v>
      </c>
      <c r="D82" s="21" t="s">
        <v>33</v>
      </c>
      <c r="E82" s="32">
        <v>19</v>
      </c>
      <c r="F82" s="32">
        <v>8</v>
      </c>
      <c r="G82" s="32" t="s">
        <v>34</v>
      </c>
      <c r="H82" s="47">
        <v>857</v>
      </c>
      <c r="I82" s="47">
        <f t="shared" si="11"/>
        <v>257</v>
      </c>
      <c r="J82" s="25" t="s">
        <v>37</v>
      </c>
      <c r="K82" s="22"/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D82" s="26">
        <v>0</v>
      </c>
      <c r="AE82" s="47"/>
      <c r="AF82" s="32">
        <v>0</v>
      </c>
      <c r="AG82" s="32">
        <v>0</v>
      </c>
      <c r="AH82" s="32">
        <v>0</v>
      </c>
      <c r="AI82" s="32">
        <v>0</v>
      </c>
      <c r="AJ82" s="32">
        <v>0</v>
      </c>
      <c r="AK82" s="32">
        <v>0</v>
      </c>
      <c r="AL82" s="32"/>
      <c r="AM82" s="49"/>
      <c r="AN82" s="49"/>
      <c r="AO82" s="49"/>
      <c r="AQ82" s="47"/>
      <c r="AT82" s="50"/>
      <c r="AU82" s="32"/>
      <c r="AV82" s="50"/>
      <c r="AW82" s="50"/>
      <c r="AX82" s="51"/>
      <c r="AY82" s="47">
        <v>64.2</v>
      </c>
      <c r="AZ82" s="32">
        <v>76.5</v>
      </c>
      <c r="BA82" s="32">
        <v>1021.6</v>
      </c>
      <c r="BB82" s="32">
        <v>1022</v>
      </c>
      <c r="BC82" s="32">
        <v>0</v>
      </c>
      <c r="BD82" s="32">
        <v>1</v>
      </c>
      <c r="BE82" s="32">
        <v>0</v>
      </c>
      <c r="BF82" s="32">
        <v>0</v>
      </c>
      <c r="BG82" s="32" t="s">
        <v>53</v>
      </c>
      <c r="BH82" s="32">
        <v>8</v>
      </c>
      <c r="BI82" s="32"/>
      <c r="BJ82" s="40"/>
      <c r="BK82" s="33">
        <f t="shared" si="12"/>
        <v>32</v>
      </c>
      <c r="BM82" s="100">
        <f t="shared" si="13"/>
        <v>0</v>
      </c>
      <c r="BN82" s="101">
        <f t="shared" si="14"/>
        <v>0</v>
      </c>
      <c r="BO82" s="21">
        <f t="shared" si="15"/>
        <v>0</v>
      </c>
      <c r="BP82" s="101">
        <f t="shared" si="16"/>
        <v>0</v>
      </c>
    </row>
    <row r="83" spans="1:68" s="21" customFormat="1" x14ac:dyDescent="0.25">
      <c r="A83" s="45">
        <v>42091</v>
      </c>
      <c r="B83" s="46" t="str">
        <f t="shared" si="10"/>
        <v>15087</v>
      </c>
      <c r="C83" s="21" t="s">
        <v>27</v>
      </c>
      <c r="D83" s="21" t="s">
        <v>33</v>
      </c>
      <c r="E83" s="32">
        <v>19</v>
      </c>
      <c r="F83" s="32">
        <v>9</v>
      </c>
      <c r="G83" s="32" t="s">
        <v>34</v>
      </c>
      <c r="H83" s="47">
        <v>910</v>
      </c>
      <c r="I83" s="47">
        <f t="shared" si="11"/>
        <v>310</v>
      </c>
      <c r="J83" s="25" t="s">
        <v>37</v>
      </c>
      <c r="K83" s="22"/>
      <c r="L83" s="32">
        <v>1</v>
      </c>
      <c r="M83" s="32">
        <v>0</v>
      </c>
      <c r="N83" s="32">
        <v>0</v>
      </c>
      <c r="O83" s="32">
        <v>0</v>
      </c>
      <c r="P83" s="32">
        <v>0</v>
      </c>
      <c r="Q83" s="32">
        <v>0</v>
      </c>
      <c r="R83" s="32"/>
      <c r="S83" s="32"/>
      <c r="T83" s="32" t="s">
        <v>56</v>
      </c>
      <c r="U83" s="32"/>
      <c r="V83" s="32" t="s">
        <v>31</v>
      </c>
      <c r="W83" s="32" t="s">
        <v>32</v>
      </c>
      <c r="X83" s="32">
        <v>80</v>
      </c>
      <c r="Y83" s="32"/>
      <c r="Z83" s="32"/>
      <c r="AA83" s="32"/>
      <c r="AB83" s="32"/>
      <c r="AD83" s="26">
        <v>1</v>
      </c>
      <c r="AE83" s="47"/>
      <c r="AF83" s="32">
        <v>0</v>
      </c>
      <c r="AG83" s="32">
        <v>0</v>
      </c>
      <c r="AH83" s="32">
        <v>0</v>
      </c>
      <c r="AI83" s="32">
        <v>0</v>
      </c>
      <c r="AJ83" s="32">
        <v>0</v>
      </c>
      <c r="AK83" s="32">
        <v>0</v>
      </c>
      <c r="AL83" s="32"/>
      <c r="AM83" s="49"/>
      <c r="AN83" s="49"/>
      <c r="AO83" s="49"/>
      <c r="AQ83" s="47"/>
      <c r="AT83" s="50"/>
      <c r="AU83" s="32"/>
      <c r="AV83" s="50"/>
      <c r="AW83" s="50"/>
      <c r="AX83" s="51"/>
      <c r="AY83" s="47">
        <v>64.2</v>
      </c>
      <c r="AZ83" s="32">
        <v>76.5</v>
      </c>
      <c r="BA83" s="32">
        <v>1021.6</v>
      </c>
      <c r="BB83" s="32">
        <v>1022</v>
      </c>
      <c r="BC83" s="32">
        <v>0</v>
      </c>
      <c r="BD83" s="32">
        <v>1</v>
      </c>
      <c r="BE83" s="32">
        <v>2.2000000000000002</v>
      </c>
      <c r="BF83" s="32">
        <v>0</v>
      </c>
      <c r="BG83" s="32" t="s">
        <v>53</v>
      </c>
      <c r="BH83" s="32">
        <v>8</v>
      </c>
      <c r="BI83" s="32"/>
      <c r="BJ83" s="40"/>
      <c r="BK83" s="33">
        <f t="shared" si="12"/>
        <v>32</v>
      </c>
      <c r="BM83" s="100">
        <f t="shared" si="13"/>
        <v>0</v>
      </c>
      <c r="BN83" s="101">
        <f t="shared" si="14"/>
        <v>0</v>
      </c>
      <c r="BO83" s="21">
        <f t="shared" si="15"/>
        <v>0</v>
      </c>
      <c r="BP83" s="101">
        <f t="shared" si="16"/>
        <v>1</v>
      </c>
    </row>
    <row r="84" spans="1:68" s="72" customFormat="1" x14ac:dyDescent="0.25">
      <c r="A84" s="70">
        <v>42091</v>
      </c>
      <c r="B84" s="71" t="str">
        <f t="shared" si="10"/>
        <v>15087</v>
      </c>
      <c r="C84" s="72" t="s">
        <v>27</v>
      </c>
      <c r="D84" s="72" t="s">
        <v>33</v>
      </c>
      <c r="E84" s="73">
        <v>19</v>
      </c>
      <c r="F84" s="73">
        <v>10</v>
      </c>
      <c r="G84" s="73" t="s">
        <v>34</v>
      </c>
      <c r="H84" s="23">
        <v>925</v>
      </c>
      <c r="I84" s="23">
        <f t="shared" si="11"/>
        <v>325</v>
      </c>
      <c r="J84" s="74" t="s">
        <v>37</v>
      </c>
      <c r="K84" s="23"/>
      <c r="L84" s="73">
        <v>0</v>
      </c>
      <c r="M84" s="73">
        <v>0</v>
      </c>
      <c r="N84" s="73">
        <v>0</v>
      </c>
      <c r="O84" s="73">
        <v>0</v>
      </c>
      <c r="P84" s="73">
        <v>0</v>
      </c>
      <c r="Q84" s="73">
        <v>0</v>
      </c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D84" s="75">
        <v>0</v>
      </c>
      <c r="AE84" s="23"/>
      <c r="AF84" s="73">
        <v>0</v>
      </c>
      <c r="AG84" s="73">
        <v>0</v>
      </c>
      <c r="AH84" s="73">
        <v>0</v>
      </c>
      <c r="AI84" s="73">
        <v>0</v>
      </c>
      <c r="AJ84" s="73">
        <v>0</v>
      </c>
      <c r="AK84" s="73">
        <v>0</v>
      </c>
      <c r="AL84" s="73"/>
      <c r="AQ84" s="23"/>
      <c r="AT84" s="76"/>
      <c r="AU84" s="73"/>
      <c r="AV84" s="76"/>
      <c r="AW84" s="76"/>
      <c r="AX84" s="77"/>
      <c r="AY84" s="23">
        <v>64.2</v>
      </c>
      <c r="AZ84" s="73">
        <v>76.5</v>
      </c>
      <c r="BA84" s="73">
        <v>1021.6</v>
      </c>
      <c r="BB84" s="73">
        <v>1022</v>
      </c>
      <c r="BC84" s="73">
        <v>0</v>
      </c>
      <c r="BD84" s="73">
        <v>1</v>
      </c>
      <c r="BE84" s="73">
        <v>3.9</v>
      </c>
      <c r="BF84" s="73">
        <v>0</v>
      </c>
      <c r="BG84" s="73" t="s">
        <v>53</v>
      </c>
      <c r="BH84" s="73">
        <v>8</v>
      </c>
      <c r="BI84" s="73"/>
      <c r="BJ84" s="78"/>
      <c r="BK84" s="79">
        <f t="shared" si="12"/>
        <v>32</v>
      </c>
      <c r="BM84" s="100">
        <f t="shared" si="13"/>
        <v>0</v>
      </c>
      <c r="BN84" s="101">
        <f t="shared" si="14"/>
        <v>0</v>
      </c>
      <c r="BO84" s="21">
        <f t="shared" si="15"/>
        <v>0</v>
      </c>
      <c r="BP84" s="101">
        <f t="shared" si="16"/>
        <v>0</v>
      </c>
    </row>
    <row r="85" spans="1:68" x14ac:dyDescent="0.25">
      <c r="I85" s="47"/>
      <c r="AA85" t="s">
        <v>67</v>
      </c>
      <c r="AB85" t="s">
        <v>68</v>
      </c>
      <c r="AD85" s="17">
        <f>COUNT(AD5:AD84)</f>
        <v>80</v>
      </c>
      <c r="BJ85" s="40"/>
      <c r="BK85" s="33">
        <f t="shared" ref="BK85:BK92" si="17">CONVERT(BJ85,"C","F")</f>
        <v>32</v>
      </c>
      <c r="BM85" s="102"/>
      <c r="BN85" s="102"/>
      <c r="BO85" s="102"/>
      <c r="BP85" s="102"/>
    </row>
    <row r="86" spans="1:68" x14ac:dyDescent="0.25">
      <c r="AA86" t="s">
        <v>69</v>
      </c>
      <c r="AB86" t="s">
        <v>70</v>
      </c>
      <c r="AD86" s="17">
        <f>SUM(AD5:AD84)</f>
        <v>8</v>
      </c>
      <c r="BJ86" s="40"/>
      <c r="BK86" s="33">
        <f t="shared" si="17"/>
        <v>32</v>
      </c>
    </row>
    <row r="87" spans="1:68" x14ac:dyDescent="0.25">
      <c r="AA87"/>
      <c r="AB87" t="s">
        <v>71</v>
      </c>
      <c r="AD87" s="2">
        <f>COUNT(L5:L84)</f>
        <v>80</v>
      </c>
      <c r="BJ87" s="40"/>
      <c r="BK87" s="33">
        <f t="shared" si="17"/>
        <v>32</v>
      </c>
    </row>
    <row r="88" spans="1:68" x14ac:dyDescent="0.25">
      <c r="BJ88" s="40"/>
      <c r="BK88" s="33">
        <f t="shared" si="17"/>
        <v>32</v>
      </c>
    </row>
    <row r="89" spans="1:68" x14ac:dyDescent="0.25">
      <c r="BJ89" s="40"/>
      <c r="BK89" s="33">
        <f t="shared" si="17"/>
        <v>32</v>
      </c>
    </row>
    <row r="90" spans="1:68" x14ac:dyDescent="0.25">
      <c r="BJ90" s="40"/>
      <c r="BK90" s="33">
        <f t="shared" si="17"/>
        <v>32</v>
      </c>
    </row>
    <row r="91" spans="1:68" x14ac:dyDescent="0.25">
      <c r="AA91" t="s">
        <v>72</v>
      </c>
      <c r="AB91"/>
      <c r="BJ91" s="40"/>
      <c r="BK91" s="33">
        <f t="shared" si="17"/>
        <v>32</v>
      </c>
    </row>
    <row r="92" spans="1:68" x14ac:dyDescent="0.25">
      <c r="AA92"/>
      <c r="AB92"/>
      <c r="BJ92" s="40"/>
      <c r="BK92" s="33">
        <f t="shared" si="17"/>
        <v>32</v>
      </c>
    </row>
    <row r="93" spans="1:68" x14ac:dyDescent="0.25">
      <c r="AA93" t="s">
        <v>76</v>
      </c>
      <c r="AB93"/>
      <c r="AD93" s="17">
        <f>SUM(AD85+Survey1_PM!AD85+Survey2_AM!AD84+Survey2_PM!AD84+Survey3_AM!AD84+Survey3_PM!AD84)</f>
        <v>373</v>
      </c>
      <c r="BM93" s="102"/>
      <c r="BN93" s="102"/>
      <c r="BO93" s="102"/>
      <c r="BP93" s="102"/>
    </row>
    <row r="94" spans="1:68" x14ac:dyDescent="0.25">
      <c r="AA94" t="s">
        <v>69</v>
      </c>
      <c r="AB94" t="s">
        <v>77</v>
      </c>
      <c r="AD94" s="17">
        <f>SUM(AD86+Survey1_PM!AD86+Survey2_AM!AD85+Survey2_PM!AD85+Survey3_AM!AD85+Survey3_PM!AD85)</f>
        <v>29</v>
      </c>
    </row>
    <row r="95" spans="1:68" x14ac:dyDescent="0.25">
      <c r="AA95"/>
      <c r="AB95" t="s">
        <v>71</v>
      </c>
      <c r="AD95" s="17">
        <f>SUM(AD87+Survey1_PM!AD87+Survey2_AM!AD86+Survey2_PM!AD86+Survey3_AM!AD86+Survey3_PM!AD86)</f>
        <v>425</v>
      </c>
    </row>
    <row r="96" spans="1:68" x14ac:dyDescent="0.25">
      <c r="AA96"/>
      <c r="AB96" t="s">
        <v>73</v>
      </c>
      <c r="AD96" s="17">
        <v>5</v>
      </c>
    </row>
    <row r="97" spans="27:30" x14ac:dyDescent="0.25">
      <c r="AA97"/>
      <c r="AB97" t="s">
        <v>67</v>
      </c>
      <c r="AD97" s="17">
        <v>16</v>
      </c>
    </row>
    <row r="98" spans="27:30" x14ac:dyDescent="0.25">
      <c r="AA98"/>
      <c r="AB98"/>
    </row>
    <row r="99" spans="27:30" x14ac:dyDescent="0.25">
      <c r="AA99"/>
      <c r="AB99" t="s">
        <v>74</v>
      </c>
      <c r="AD99" s="17">
        <f>AD86+Survey2_AM!AD85+Survey3_AM!AD85</f>
        <v>16</v>
      </c>
    </row>
    <row r="100" spans="27:30" x14ac:dyDescent="0.25">
      <c r="AA100"/>
      <c r="AB100" t="s">
        <v>75</v>
      </c>
      <c r="AD100" s="17">
        <f>SUM(Survey1_PM!AD86+Survey2_PM!AD85+Survey3_PM!AD85)</f>
        <v>13</v>
      </c>
    </row>
  </sheetData>
  <sortState ref="A5:BK151">
    <sortCondition ref="C5:C151"/>
    <sortCondition ref="E5:E151"/>
    <sortCondition ref="F5:F151"/>
  </sortState>
  <mergeCells count="2">
    <mergeCell ref="K2:AD2"/>
    <mergeCell ref="AE2:AX2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15"/>
  <sheetViews>
    <sheetView zoomScale="75" zoomScaleNormal="75" zoomScalePageLayoutView="75" workbookViewId="0">
      <pane ySplit="3" topLeftCell="A4" activePane="bottomLeft" state="frozen"/>
      <selection activeCell="D1" sqref="D1"/>
      <selection pane="bottomLeft" activeCell="AD83" sqref="AD4:AD83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3.125" bestFit="1" customWidth="1"/>
    <col min="4" max="4" width="3.875" bestFit="1" customWidth="1"/>
    <col min="5" max="5" width="5.625" style="59" bestFit="1" customWidth="1"/>
    <col min="6" max="6" width="6.625" style="2" bestFit="1" customWidth="1"/>
    <col min="7" max="7" width="5.125" style="2" customWidth="1"/>
    <col min="8" max="8" width="6" style="4" bestFit="1" customWidth="1"/>
    <col min="9" max="9" width="8.5" style="4" customWidth="1"/>
    <col min="10" max="10" width="6.125" style="26" customWidth="1"/>
    <col min="11" max="11" width="6.875" style="11" bestFit="1" customWidth="1"/>
    <col min="12" max="17" width="2.125" style="2" customWidth="1"/>
    <col min="18" max="18" width="3.625" style="2" bestFit="1" customWidth="1"/>
    <col min="19" max="19" width="4.625" style="13" bestFit="1" customWidth="1"/>
    <col min="20" max="20" width="7.625" style="13" customWidth="1"/>
    <col min="21" max="21" width="1.375" style="13" customWidth="1"/>
    <col min="22" max="22" width="7.125" style="13" customWidth="1"/>
    <col min="23" max="24" width="7.125" style="13" bestFit="1" customWidth="1"/>
    <col min="25" max="25" width="2" style="34" customWidth="1"/>
    <col min="26" max="28" width="7.125" style="13" customWidth="1"/>
    <col min="29" max="29" width="1" customWidth="1"/>
    <col min="30" max="30" width="9.625" style="17" customWidth="1"/>
    <col min="31" max="31" width="6.875" style="4" customWidth="1"/>
    <col min="32" max="36" width="1.875" style="2" customWidth="1"/>
    <col min="37" max="37" width="1.875" style="13" customWidth="1"/>
    <col min="38" max="38" width="3.625" style="13" bestFit="1" customWidth="1"/>
    <col min="39" max="39" width="4.625" style="13" bestFit="1" customWidth="1"/>
    <col min="40" max="40" width="7.125" style="13" customWidth="1"/>
    <col min="41" max="41" width="7.875" style="13" bestFit="1" customWidth="1"/>
    <col min="42" max="42" width="7.125" style="13" bestFit="1" customWidth="1"/>
    <col min="43" max="43" width="3.5" style="34" customWidth="1"/>
    <col min="44" max="44" width="7.125" style="13" bestFit="1" customWidth="1"/>
    <col min="45" max="45" width="8.375" style="13" bestFit="1" customWidth="1"/>
    <col min="46" max="46" width="8.375" style="13" customWidth="1"/>
    <col min="47" max="47" width="9.125" style="17" customWidth="1"/>
    <col min="48" max="48" width="9.125" style="3" bestFit="1" customWidth="1"/>
    <col min="49" max="49" width="10" bestFit="1" customWidth="1"/>
    <col min="50" max="50" width="6.875" bestFit="1" customWidth="1"/>
    <col min="51" max="51" width="7.625" bestFit="1" customWidth="1"/>
    <col min="52" max="52" width="6.625" style="2" bestFit="1" customWidth="1"/>
    <col min="53" max="53" width="5.375" style="2" bestFit="1" customWidth="1"/>
    <col min="54" max="54" width="5" style="2" bestFit="1" customWidth="1"/>
    <col min="55" max="55" width="3.5" style="2" bestFit="1" customWidth="1"/>
    <col min="56" max="56" width="11.625" style="2" bestFit="1" customWidth="1"/>
    <col min="57" max="57" width="5.125" style="2" bestFit="1" customWidth="1"/>
    <col min="58" max="58" width="4.125" bestFit="1" customWidth="1"/>
  </cols>
  <sheetData>
    <row r="1" spans="1:65" x14ac:dyDescent="0.25">
      <c r="K1" s="108" t="s">
        <v>21</v>
      </c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10"/>
      <c r="AE1" s="111" t="s">
        <v>22</v>
      </c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3"/>
      <c r="AV1" s="4"/>
      <c r="AW1" s="2"/>
      <c r="AX1" s="2"/>
      <c r="AY1" s="2"/>
    </row>
    <row r="2" spans="1:65" s="3" customFormat="1" x14ac:dyDescent="0.25">
      <c r="E2" s="60"/>
      <c r="H2" s="4"/>
      <c r="I2" s="4"/>
      <c r="J2" s="27"/>
      <c r="K2" s="11" t="s">
        <v>26</v>
      </c>
      <c r="L2" s="3">
        <v>2</v>
      </c>
      <c r="S2" s="12"/>
      <c r="T2" s="12"/>
      <c r="U2" s="12"/>
      <c r="V2" s="4" t="s">
        <v>42</v>
      </c>
      <c r="W2" s="4" t="s">
        <v>42</v>
      </c>
      <c r="X2" s="4" t="s">
        <v>42</v>
      </c>
      <c r="Y2" s="8"/>
      <c r="Z2" s="12" t="s">
        <v>43</v>
      </c>
      <c r="AA2" s="3" t="s">
        <v>43</v>
      </c>
      <c r="AB2" s="3" t="s">
        <v>43</v>
      </c>
      <c r="AD2" s="15"/>
      <c r="AE2" s="4" t="s">
        <v>26</v>
      </c>
      <c r="AF2" s="3">
        <v>2</v>
      </c>
      <c r="AK2" s="12"/>
      <c r="AL2" s="12"/>
      <c r="AM2" s="12"/>
      <c r="AN2" s="4" t="s">
        <v>42</v>
      </c>
      <c r="AO2" s="4" t="s">
        <v>42</v>
      </c>
      <c r="AP2" s="4" t="s">
        <v>42</v>
      </c>
      <c r="AQ2" s="8"/>
      <c r="AR2" s="3" t="s">
        <v>43</v>
      </c>
      <c r="AS2" s="3" t="s">
        <v>43</v>
      </c>
      <c r="AT2" s="12" t="s">
        <v>43</v>
      </c>
      <c r="AU2" s="12"/>
      <c r="AZ2" s="4"/>
      <c r="BA2" s="4"/>
      <c r="BB2" s="4"/>
      <c r="BC2" s="4"/>
      <c r="BD2" s="4"/>
      <c r="BE2" s="4"/>
      <c r="BG2" s="3" t="s">
        <v>36</v>
      </c>
    </row>
    <row r="3" spans="1:65" s="5" customFormat="1" ht="27" customHeight="1" x14ac:dyDescent="0.25">
      <c r="A3" s="5" t="s">
        <v>0</v>
      </c>
      <c r="B3" s="5" t="s">
        <v>16</v>
      </c>
      <c r="C3" s="5" t="s">
        <v>49</v>
      </c>
      <c r="D3" s="5" t="s">
        <v>50</v>
      </c>
      <c r="E3" s="61" t="s">
        <v>1</v>
      </c>
      <c r="F3" s="6" t="s">
        <v>2</v>
      </c>
      <c r="G3" s="44" t="s">
        <v>23</v>
      </c>
      <c r="H3" s="6" t="s">
        <v>51</v>
      </c>
      <c r="I3" s="53" t="s">
        <v>57</v>
      </c>
      <c r="J3" s="5" t="s">
        <v>58</v>
      </c>
      <c r="K3" s="5" t="s">
        <v>29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40</v>
      </c>
      <c r="S3" s="36" t="s">
        <v>41</v>
      </c>
      <c r="T3" s="41" t="s">
        <v>54</v>
      </c>
      <c r="U3" s="41"/>
      <c r="V3" s="6" t="s">
        <v>35</v>
      </c>
      <c r="W3" s="6" t="s">
        <v>14</v>
      </c>
      <c r="X3" s="6" t="s">
        <v>45</v>
      </c>
      <c r="Y3" s="39"/>
      <c r="Z3" s="6" t="s">
        <v>35</v>
      </c>
      <c r="AA3" s="6" t="s">
        <v>14</v>
      </c>
      <c r="AB3" s="6" t="s">
        <v>45</v>
      </c>
      <c r="AD3" s="43" t="s">
        <v>55</v>
      </c>
      <c r="AE3" s="5" t="s">
        <v>29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40</v>
      </c>
      <c r="AM3" s="35" t="s">
        <v>41</v>
      </c>
      <c r="AN3" s="6" t="s">
        <v>14</v>
      </c>
      <c r="AO3" s="6" t="s">
        <v>45</v>
      </c>
      <c r="AP3" s="6" t="s">
        <v>35</v>
      </c>
      <c r="AQ3" s="39"/>
      <c r="AR3" s="6" t="s">
        <v>15</v>
      </c>
      <c r="AS3" s="30" t="s">
        <v>35</v>
      </c>
      <c r="AT3" s="30" t="s">
        <v>35</v>
      </c>
      <c r="AU3" s="43" t="s">
        <v>55</v>
      </c>
      <c r="AV3" s="23" t="s">
        <v>5</v>
      </c>
      <c r="AW3" s="23" t="s">
        <v>6</v>
      </c>
      <c r="AX3" s="6" t="s">
        <v>7</v>
      </c>
      <c r="AY3" s="6" t="s">
        <v>8</v>
      </c>
      <c r="AZ3" s="6" t="s">
        <v>9</v>
      </c>
      <c r="BA3" s="6" t="s">
        <v>10</v>
      </c>
      <c r="BB3" s="6" t="s">
        <v>11</v>
      </c>
      <c r="BC3" s="6" t="s">
        <v>12</v>
      </c>
      <c r="BD3" s="6" t="s">
        <v>13</v>
      </c>
      <c r="BE3" s="6" t="s">
        <v>4</v>
      </c>
      <c r="BF3" s="5" t="s">
        <v>3</v>
      </c>
      <c r="BG3" s="6" t="s">
        <v>24</v>
      </c>
      <c r="BH3" s="6" t="s">
        <v>37</v>
      </c>
      <c r="BJ3" s="21" t="s">
        <v>78</v>
      </c>
      <c r="BK3" s="21" t="s">
        <v>79</v>
      </c>
      <c r="BL3" s="21" t="s">
        <v>80</v>
      </c>
      <c r="BM3" s="21" t="s">
        <v>81</v>
      </c>
    </row>
    <row r="4" spans="1:65" s="21" customFormat="1" x14ac:dyDescent="0.25">
      <c r="A4" s="45">
        <v>42090</v>
      </c>
      <c r="B4" s="46" t="str">
        <f t="shared" ref="B4:B35" si="0">RIGHT(YEAR(A4),2)&amp;TEXT(A4-DATE(YEAR(A4),1,0),"000")</f>
        <v>15086</v>
      </c>
      <c r="C4" s="21" t="s">
        <v>27</v>
      </c>
      <c r="D4" s="21" t="s">
        <v>30</v>
      </c>
      <c r="E4" s="62">
        <v>1</v>
      </c>
      <c r="F4" s="32">
        <v>1</v>
      </c>
      <c r="G4" s="32" t="s">
        <v>25</v>
      </c>
      <c r="H4" s="47">
        <v>1727</v>
      </c>
      <c r="I4" s="47">
        <f t="shared" ref="I4:I35" si="1">H4-600</f>
        <v>1127</v>
      </c>
      <c r="J4" s="26" t="s">
        <v>37</v>
      </c>
      <c r="K4" s="22"/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/>
      <c r="S4" s="24"/>
      <c r="T4" s="24"/>
      <c r="U4" s="24"/>
      <c r="V4" s="24"/>
      <c r="W4" s="24"/>
      <c r="X4" s="24"/>
      <c r="Y4" s="24"/>
      <c r="Z4" s="24"/>
      <c r="AA4" s="24"/>
      <c r="AB4" s="24"/>
      <c r="AD4" s="26">
        <v>0</v>
      </c>
      <c r="AE4" s="47"/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24">
        <v>0</v>
      </c>
      <c r="AL4" s="24"/>
      <c r="AM4" s="24"/>
      <c r="AN4" s="24"/>
      <c r="AO4" s="24"/>
      <c r="AP4" s="24"/>
      <c r="AQ4" s="24"/>
      <c r="AR4" s="24"/>
      <c r="AS4" s="24"/>
      <c r="AT4" s="24"/>
      <c r="AU4" s="80"/>
      <c r="AV4" s="20">
        <v>75.92</v>
      </c>
      <c r="AW4" s="21">
        <v>77</v>
      </c>
      <c r="AX4" s="21">
        <v>1021.3</v>
      </c>
      <c r="AY4" s="21">
        <v>1022.1</v>
      </c>
      <c r="AZ4" s="32">
        <v>0</v>
      </c>
      <c r="BA4" s="32">
        <v>2</v>
      </c>
      <c r="BB4" s="32">
        <v>8.1999999999999993</v>
      </c>
      <c r="BC4" s="32">
        <v>0</v>
      </c>
      <c r="BD4" s="32" t="s">
        <v>17</v>
      </c>
      <c r="BE4" s="32">
        <v>7</v>
      </c>
      <c r="BH4" s="21">
        <f t="shared" ref="BH4:BH35" si="2">CONVERT(BG4,"C","F")</f>
        <v>32</v>
      </c>
      <c r="BJ4" s="105">
        <f>IF(G4="B-C",IF(AND(SUM(L4:O4)=0,P4=1,Q4=0),1,IF(L4="-","-",0)),IF(AND(SUM(L4:O4)=0,P4=0,Q4=1),1,IF(L4="-","-",0)))</f>
        <v>0</v>
      </c>
      <c r="BK4" s="105">
        <f>IF(AND(SUM(L4:O4)=0,P4=1,Q4=1),1,IF(L4="-","-",0))</f>
        <v>0</v>
      </c>
      <c r="BL4" s="99">
        <f>IF(G4="B-C",IF(AND(SUM(L4:O4)=0,P4=0,Q4=1),1,IF(L4="-","-",0)),IF(AND(SUM(L4:O4)=0,P4=1,Q4=0),1,IF(L4="-","-",0)))</f>
        <v>0</v>
      </c>
      <c r="BM4" s="105">
        <f>IF(AND(SUM(L4:O4)&gt;0,P4=0,Q4=0),1,IF(L4="-","-",0))</f>
        <v>0</v>
      </c>
    </row>
    <row r="5" spans="1:65" s="21" customFormat="1" x14ac:dyDescent="0.25">
      <c r="A5" s="81">
        <v>42090</v>
      </c>
      <c r="B5" s="82" t="str">
        <f t="shared" si="0"/>
        <v>15086</v>
      </c>
      <c r="C5" s="49" t="s">
        <v>27</v>
      </c>
      <c r="D5" s="49" t="s">
        <v>30</v>
      </c>
      <c r="E5" s="83">
        <v>1</v>
      </c>
      <c r="F5" s="24">
        <v>2</v>
      </c>
      <c r="G5" s="24" t="s">
        <v>25</v>
      </c>
      <c r="H5" s="22">
        <v>1740</v>
      </c>
      <c r="I5" s="47">
        <f t="shared" si="1"/>
        <v>1140</v>
      </c>
      <c r="J5" s="26" t="s">
        <v>37</v>
      </c>
      <c r="K5" s="22"/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49"/>
      <c r="AD5" s="26">
        <v>0</v>
      </c>
      <c r="AE5" s="22"/>
      <c r="AF5" s="24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/>
      <c r="AM5" s="24"/>
      <c r="AN5" s="24"/>
      <c r="AO5" s="24"/>
      <c r="AP5" s="24"/>
      <c r="AQ5" s="24"/>
      <c r="AR5" s="24"/>
      <c r="AS5" s="24"/>
      <c r="AT5" s="24"/>
      <c r="AU5" s="26"/>
      <c r="AV5" s="20">
        <v>75.92</v>
      </c>
      <c r="AW5" s="21">
        <v>77</v>
      </c>
      <c r="AX5" s="21">
        <v>1021.3</v>
      </c>
      <c r="AY5" s="21">
        <v>1022.1</v>
      </c>
      <c r="AZ5" s="24">
        <v>0</v>
      </c>
      <c r="BA5" s="24">
        <v>2</v>
      </c>
      <c r="BB5" s="24">
        <v>12.5</v>
      </c>
      <c r="BC5" s="24">
        <v>0</v>
      </c>
      <c r="BD5" s="24" t="s">
        <v>17</v>
      </c>
      <c r="BE5" s="24">
        <v>7</v>
      </c>
      <c r="BF5" s="49"/>
      <c r="BG5" s="49"/>
      <c r="BH5" s="49">
        <f t="shared" si="2"/>
        <v>32</v>
      </c>
      <c r="BJ5" s="105">
        <f t="shared" ref="BJ5:BJ68" si="3">IF(G5="B-C",IF(AND(SUM(L5:O5)=0,P5=1,Q5=0),1,IF(L5="-","-",0)),IF(AND(SUM(L5:O5)=0,P5=0,Q5=1),1,IF(L5="-","-",0)))</f>
        <v>0</v>
      </c>
      <c r="BK5" s="105">
        <f t="shared" ref="BK5:BK68" si="4">IF(AND(SUM(L5:O5)=0,P5=1,Q5=1),1,IF(L5="-","-",0))</f>
        <v>0</v>
      </c>
      <c r="BL5" s="99">
        <f t="shared" ref="BL5:BL68" si="5">IF(G5="B-C",IF(AND(SUM(L5:O5)=0,P5=0,Q5=1),1,IF(L5="-","-",0)),IF(AND(SUM(L5:O5)=0,P5=1,Q5=0),1,IF(L5="-","-",0)))</f>
        <v>0</v>
      </c>
      <c r="BM5" s="105">
        <f t="shared" ref="BM5:BM68" si="6">IF(AND(SUM(L5:O5)&gt;0,P5=0,Q5=0),1,IF(L5="-","-",0))</f>
        <v>0</v>
      </c>
    </row>
    <row r="6" spans="1:65" s="21" customFormat="1" x14ac:dyDescent="0.25">
      <c r="A6" s="45">
        <v>42090</v>
      </c>
      <c r="B6" s="46" t="str">
        <f t="shared" si="0"/>
        <v>15086</v>
      </c>
      <c r="C6" s="21" t="s">
        <v>27</v>
      </c>
      <c r="D6" s="21" t="s">
        <v>30</v>
      </c>
      <c r="E6" s="83">
        <v>1</v>
      </c>
      <c r="F6" s="24">
        <v>3</v>
      </c>
      <c r="G6" s="32" t="s">
        <v>25</v>
      </c>
      <c r="H6" s="47">
        <v>1757</v>
      </c>
      <c r="I6" s="47">
        <f t="shared" si="1"/>
        <v>1157</v>
      </c>
      <c r="J6" s="26" t="s">
        <v>37</v>
      </c>
      <c r="K6" s="22"/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</v>
      </c>
      <c r="R6" s="32"/>
      <c r="S6" s="24"/>
      <c r="T6" s="24"/>
      <c r="U6" s="24"/>
      <c r="V6" s="24"/>
      <c r="W6" s="24"/>
      <c r="X6" s="24"/>
      <c r="Y6" s="24"/>
      <c r="Z6" s="24"/>
      <c r="AA6" s="24"/>
      <c r="AB6" s="24"/>
      <c r="AD6" s="26">
        <v>0</v>
      </c>
      <c r="AE6" s="47"/>
      <c r="AF6" s="32">
        <v>0</v>
      </c>
      <c r="AG6" s="32">
        <v>0</v>
      </c>
      <c r="AH6" s="32">
        <v>0</v>
      </c>
      <c r="AI6" s="32">
        <v>0</v>
      </c>
      <c r="AJ6" s="32">
        <v>0</v>
      </c>
      <c r="AK6" s="24">
        <v>0</v>
      </c>
      <c r="AL6" s="24"/>
      <c r="AM6" s="24"/>
      <c r="AN6" s="24"/>
      <c r="AO6" s="24"/>
      <c r="AP6" s="24"/>
      <c r="AQ6" s="24"/>
      <c r="AR6" s="24"/>
      <c r="AS6" s="24"/>
      <c r="AT6" s="24"/>
      <c r="AU6" s="26"/>
      <c r="AV6" s="20">
        <v>75.92</v>
      </c>
      <c r="AW6" s="21">
        <v>77</v>
      </c>
      <c r="AX6" s="21">
        <v>1021.3</v>
      </c>
      <c r="AY6" s="21">
        <v>1022.1</v>
      </c>
      <c r="AZ6" s="32">
        <v>0</v>
      </c>
      <c r="BA6" s="32">
        <v>2</v>
      </c>
      <c r="BB6" s="32">
        <v>10.5</v>
      </c>
      <c r="BC6" s="32">
        <v>0</v>
      </c>
      <c r="BD6" s="32" t="s">
        <v>17</v>
      </c>
      <c r="BE6" s="32">
        <v>7</v>
      </c>
      <c r="BH6" s="21">
        <f t="shared" si="2"/>
        <v>32</v>
      </c>
      <c r="BJ6" s="105">
        <f t="shared" si="3"/>
        <v>0</v>
      </c>
      <c r="BK6" s="105">
        <f t="shared" si="4"/>
        <v>0</v>
      </c>
      <c r="BL6" s="99">
        <f t="shared" si="5"/>
        <v>0</v>
      </c>
      <c r="BM6" s="105">
        <f t="shared" si="6"/>
        <v>0</v>
      </c>
    </row>
    <row r="7" spans="1:65" s="21" customFormat="1" x14ac:dyDescent="0.25">
      <c r="A7" s="45">
        <v>42090</v>
      </c>
      <c r="B7" s="46" t="str">
        <f t="shared" si="0"/>
        <v>15086</v>
      </c>
      <c r="C7" s="21" t="s">
        <v>27</v>
      </c>
      <c r="D7" s="21" t="s">
        <v>30</v>
      </c>
      <c r="E7" s="62">
        <v>1</v>
      </c>
      <c r="F7" s="32">
        <v>4</v>
      </c>
      <c r="G7" s="32" t="s">
        <v>25</v>
      </c>
      <c r="H7" s="47">
        <v>1813</v>
      </c>
      <c r="I7" s="47">
        <f t="shared" si="1"/>
        <v>1213</v>
      </c>
      <c r="J7" s="26" t="s">
        <v>37</v>
      </c>
      <c r="K7" s="22"/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  <c r="R7" s="32"/>
      <c r="S7" s="24"/>
      <c r="T7" s="24"/>
      <c r="U7" s="24"/>
      <c r="V7" s="24"/>
      <c r="W7" s="24"/>
      <c r="X7" s="24"/>
      <c r="Y7" s="24"/>
      <c r="Z7" s="24"/>
      <c r="AA7" s="24"/>
      <c r="AB7" s="24"/>
      <c r="AD7" s="26">
        <v>0</v>
      </c>
      <c r="AE7" s="47"/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24">
        <v>0</v>
      </c>
      <c r="AL7" s="24"/>
      <c r="AM7" s="24"/>
      <c r="AN7" s="24"/>
      <c r="AO7" s="24"/>
      <c r="AP7" s="24"/>
      <c r="AQ7" s="24"/>
      <c r="AR7" s="24"/>
      <c r="AS7" s="24"/>
      <c r="AT7" s="24"/>
      <c r="AU7" s="26"/>
      <c r="AV7" s="20">
        <v>75.92</v>
      </c>
      <c r="AW7" s="21">
        <v>77</v>
      </c>
      <c r="AX7" s="21">
        <v>1021.3</v>
      </c>
      <c r="AY7" s="21">
        <v>1022.1</v>
      </c>
      <c r="AZ7" s="32">
        <v>0</v>
      </c>
      <c r="BA7" s="32">
        <v>2</v>
      </c>
      <c r="BB7" s="32">
        <v>10.3</v>
      </c>
      <c r="BC7" s="32">
        <v>0</v>
      </c>
      <c r="BD7" s="32" t="s">
        <v>17</v>
      </c>
      <c r="BE7" s="32">
        <v>7</v>
      </c>
      <c r="BH7" s="21">
        <f t="shared" si="2"/>
        <v>32</v>
      </c>
      <c r="BJ7" s="105">
        <f t="shared" si="3"/>
        <v>0</v>
      </c>
      <c r="BK7" s="105">
        <f t="shared" si="4"/>
        <v>0</v>
      </c>
      <c r="BL7" s="99">
        <f t="shared" si="5"/>
        <v>0</v>
      </c>
      <c r="BM7" s="105">
        <f t="shared" si="6"/>
        <v>0</v>
      </c>
    </row>
    <row r="8" spans="1:65" s="21" customFormat="1" x14ac:dyDescent="0.25">
      <c r="A8" s="45">
        <v>42090</v>
      </c>
      <c r="B8" s="46" t="str">
        <f t="shared" si="0"/>
        <v>15086</v>
      </c>
      <c r="C8" s="21" t="s">
        <v>27</v>
      </c>
      <c r="D8" s="21" t="s">
        <v>30</v>
      </c>
      <c r="E8" s="62">
        <v>1</v>
      </c>
      <c r="F8" s="32">
        <v>5</v>
      </c>
      <c r="G8" s="32" t="s">
        <v>25</v>
      </c>
      <c r="H8" s="47">
        <v>1827</v>
      </c>
      <c r="I8" s="47">
        <f t="shared" si="1"/>
        <v>1227</v>
      </c>
      <c r="J8" s="26" t="s">
        <v>37</v>
      </c>
      <c r="K8" s="22"/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/>
      <c r="S8" s="24"/>
      <c r="T8" s="24"/>
      <c r="U8" s="24"/>
      <c r="V8" s="24"/>
      <c r="W8" s="24"/>
      <c r="X8" s="24"/>
      <c r="Y8" s="24"/>
      <c r="Z8" s="24"/>
      <c r="AA8" s="24"/>
      <c r="AB8" s="24"/>
      <c r="AD8" s="26">
        <v>0</v>
      </c>
      <c r="AE8" s="47"/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24">
        <v>0</v>
      </c>
      <c r="AL8" s="24"/>
      <c r="AM8" s="24"/>
      <c r="AN8" s="24"/>
      <c r="AO8" s="24"/>
      <c r="AP8" s="24"/>
      <c r="AQ8" s="24"/>
      <c r="AR8" s="24"/>
      <c r="AS8" s="24"/>
      <c r="AT8" s="24"/>
      <c r="AU8" s="26"/>
      <c r="AV8" s="20">
        <v>75.92</v>
      </c>
      <c r="AW8" s="21">
        <v>77</v>
      </c>
      <c r="AX8" s="21">
        <v>1021.3</v>
      </c>
      <c r="AY8" s="21">
        <v>1022.1</v>
      </c>
      <c r="AZ8" s="32">
        <v>0</v>
      </c>
      <c r="BA8" s="32">
        <v>2</v>
      </c>
      <c r="BB8" s="32">
        <v>10.7</v>
      </c>
      <c r="BC8" s="32">
        <v>0</v>
      </c>
      <c r="BD8" s="32" t="s">
        <v>17</v>
      </c>
      <c r="BE8" s="32">
        <v>7</v>
      </c>
      <c r="BH8" s="21">
        <f t="shared" si="2"/>
        <v>32</v>
      </c>
      <c r="BJ8" s="105">
        <f t="shared" si="3"/>
        <v>0</v>
      </c>
      <c r="BK8" s="105">
        <f t="shared" si="4"/>
        <v>0</v>
      </c>
      <c r="BL8" s="99">
        <f t="shared" si="5"/>
        <v>0</v>
      </c>
      <c r="BM8" s="105">
        <f t="shared" si="6"/>
        <v>0</v>
      </c>
    </row>
    <row r="9" spans="1:65" s="21" customFormat="1" x14ac:dyDescent="0.25">
      <c r="A9" s="45">
        <v>42090</v>
      </c>
      <c r="B9" s="46" t="str">
        <f t="shared" si="0"/>
        <v>15086</v>
      </c>
      <c r="C9" s="21" t="s">
        <v>27</v>
      </c>
      <c r="D9" s="21" t="s">
        <v>30</v>
      </c>
      <c r="E9" s="62">
        <v>1</v>
      </c>
      <c r="F9" s="32">
        <v>6</v>
      </c>
      <c r="G9" s="32" t="s">
        <v>25</v>
      </c>
      <c r="H9" s="47">
        <v>1841</v>
      </c>
      <c r="I9" s="47">
        <f t="shared" si="1"/>
        <v>1241</v>
      </c>
      <c r="J9" s="26" t="s">
        <v>37</v>
      </c>
      <c r="K9" s="22"/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/>
      <c r="S9" s="24"/>
      <c r="T9" s="24"/>
      <c r="U9" s="24"/>
      <c r="V9" s="24"/>
      <c r="W9" s="24"/>
      <c r="X9" s="24"/>
      <c r="Y9" s="24"/>
      <c r="Z9" s="24"/>
      <c r="AA9" s="24"/>
      <c r="AB9" s="24"/>
      <c r="AD9" s="26">
        <v>0</v>
      </c>
      <c r="AE9" s="47"/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24">
        <v>0</v>
      </c>
      <c r="AL9" s="24"/>
      <c r="AM9" s="24"/>
      <c r="AN9" s="24"/>
      <c r="AO9" s="24"/>
      <c r="AP9" s="24"/>
      <c r="AQ9" s="24"/>
      <c r="AR9" s="24"/>
      <c r="AS9" s="24"/>
      <c r="AT9" s="24"/>
      <c r="AU9" s="26"/>
      <c r="AV9" s="20">
        <v>75.92</v>
      </c>
      <c r="AW9" s="21">
        <v>77</v>
      </c>
      <c r="AX9" s="21">
        <v>1021.3</v>
      </c>
      <c r="AY9" s="21">
        <v>1022.1</v>
      </c>
      <c r="AZ9" s="32">
        <v>0</v>
      </c>
      <c r="BA9" s="32">
        <v>1</v>
      </c>
      <c r="BB9" s="32">
        <v>6.4</v>
      </c>
      <c r="BC9" s="32">
        <v>0</v>
      </c>
      <c r="BD9" s="32" t="s">
        <v>17</v>
      </c>
      <c r="BE9" s="32">
        <v>7</v>
      </c>
      <c r="BH9" s="21">
        <f t="shared" si="2"/>
        <v>32</v>
      </c>
      <c r="BJ9" s="105">
        <f t="shared" si="3"/>
        <v>0</v>
      </c>
      <c r="BK9" s="105">
        <f t="shared" si="4"/>
        <v>0</v>
      </c>
      <c r="BL9" s="99">
        <f t="shared" si="5"/>
        <v>0</v>
      </c>
      <c r="BM9" s="105">
        <f t="shared" si="6"/>
        <v>0</v>
      </c>
    </row>
    <row r="10" spans="1:65" s="72" customFormat="1" x14ac:dyDescent="0.25">
      <c r="A10" s="70">
        <v>42090</v>
      </c>
      <c r="B10" s="71" t="str">
        <f t="shared" si="0"/>
        <v>15086</v>
      </c>
      <c r="C10" s="72" t="s">
        <v>27</v>
      </c>
      <c r="D10" s="72" t="s">
        <v>30</v>
      </c>
      <c r="E10" s="84">
        <v>1</v>
      </c>
      <c r="F10" s="73">
        <v>7</v>
      </c>
      <c r="G10" s="73" t="s">
        <v>25</v>
      </c>
      <c r="H10" s="23">
        <v>1853</v>
      </c>
      <c r="I10" s="23">
        <f t="shared" si="1"/>
        <v>1253</v>
      </c>
      <c r="J10" s="75" t="s">
        <v>37</v>
      </c>
      <c r="K10" s="23"/>
      <c r="L10" s="73">
        <v>0</v>
      </c>
      <c r="M10" s="73">
        <v>0</v>
      </c>
      <c r="N10" s="73">
        <v>0</v>
      </c>
      <c r="O10" s="73">
        <v>0</v>
      </c>
      <c r="P10" s="73">
        <v>0</v>
      </c>
      <c r="Q10" s="73">
        <v>0</v>
      </c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D10" s="75">
        <v>0</v>
      </c>
      <c r="AE10" s="23"/>
      <c r="AF10" s="73">
        <v>0</v>
      </c>
      <c r="AG10" s="73">
        <v>0</v>
      </c>
      <c r="AH10" s="73">
        <v>0</v>
      </c>
      <c r="AI10" s="73">
        <v>0</v>
      </c>
      <c r="AJ10" s="73">
        <v>0</v>
      </c>
      <c r="AK10" s="73">
        <v>0</v>
      </c>
      <c r="AL10" s="73"/>
      <c r="AM10" s="73"/>
      <c r="AN10" s="73"/>
      <c r="AO10" s="73"/>
      <c r="AP10" s="73"/>
      <c r="AQ10" s="73"/>
      <c r="AR10" s="73"/>
      <c r="AS10" s="73"/>
      <c r="AT10" s="73"/>
      <c r="AU10" s="75"/>
      <c r="AV10" s="85">
        <v>75.92</v>
      </c>
      <c r="AW10" s="72">
        <v>77</v>
      </c>
      <c r="AX10" s="72">
        <v>1021.3</v>
      </c>
      <c r="AY10" s="72">
        <v>1022.1</v>
      </c>
      <c r="AZ10" s="73">
        <v>0</v>
      </c>
      <c r="BA10" s="73">
        <v>1</v>
      </c>
      <c r="BB10" s="73">
        <v>7.8</v>
      </c>
      <c r="BC10" s="73">
        <v>0</v>
      </c>
      <c r="BD10" s="73" t="s">
        <v>17</v>
      </c>
      <c r="BE10" s="73">
        <v>7</v>
      </c>
      <c r="BH10" s="72">
        <f t="shared" si="2"/>
        <v>32</v>
      </c>
      <c r="BJ10" s="106">
        <f t="shared" si="3"/>
        <v>0</v>
      </c>
      <c r="BK10" s="106">
        <f t="shared" si="4"/>
        <v>0</v>
      </c>
      <c r="BL10" s="107">
        <f t="shared" si="5"/>
        <v>0</v>
      </c>
      <c r="BM10" s="106">
        <f t="shared" si="6"/>
        <v>0</v>
      </c>
    </row>
    <row r="11" spans="1:65" s="21" customFormat="1" x14ac:dyDescent="0.25">
      <c r="A11" s="45">
        <v>42090</v>
      </c>
      <c r="B11" s="46" t="str">
        <f t="shared" si="0"/>
        <v>15086</v>
      </c>
      <c r="C11" s="21" t="s">
        <v>27</v>
      </c>
      <c r="D11" s="21" t="s">
        <v>28</v>
      </c>
      <c r="E11" s="62">
        <v>2</v>
      </c>
      <c r="F11" s="32">
        <v>1</v>
      </c>
      <c r="G11" s="32" t="s">
        <v>25</v>
      </c>
      <c r="H11" s="47">
        <v>1935</v>
      </c>
      <c r="I11" s="47">
        <f t="shared" si="1"/>
        <v>1335</v>
      </c>
      <c r="J11" s="26" t="s">
        <v>53</v>
      </c>
      <c r="K11" s="22"/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/>
      <c r="S11" s="24"/>
      <c r="T11" s="24"/>
      <c r="U11" s="24"/>
      <c r="V11" s="24"/>
      <c r="W11" s="24"/>
      <c r="X11" s="24"/>
      <c r="Y11" s="47"/>
      <c r="Z11" s="24"/>
      <c r="AA11" s="24"/>
      <c r="AB11" s="24"/>
      <c r="AD11" s="26">
        <v>0</v>
      </c>
      <c r="AE11" s="47"/>
      <c r="AF11" s="32">
        <v>0</v>
      </c>
      <c r="AG11" s="32">
        <v>1</v>
      </c>
      <c r="AH11" s="32">
        <v>0</v>
      </c>
      <c r="AI11" s="32">
        <v>1</v>
      </c>
      <c r="AJ11" s="32">
        <v>1</v>
      </c>
      <c r="AK11" s="24">
        <v>0</v>
      </c>
      <c r="AL11" s="24"/>
      <c r="AM11" s="24"/>
      <c r="AN11" s="47" t="s">
        <v>32</v>
      </c>
      <c r="AO11" s="32">
        <v>60</v>
      </c>
      <c r="AP11" s="47" t="s">
        <v>32</v>
      </c>
      <c r="AQ11" s="24"/>
      <c r="AR11" s="24"/>
      <c r="AS11" s="24"/>
      <c r="AT11" s="24"/>
      <c r="AU11" s="26">
        <v>1</v>
      </c>
      <c r="AV11" s="22">
        <v>77</v>
      </c>
      <c r="AW11" s="24">
        <v>71</v>
      </c>
      <c r="AX11" s="21">
        <v>1018.5</v>
      </c>
      <c r="AY11" s="24">
        <v>1082</v>
      </c>
      <c r="AZ11" s="32">
        <v>0</v>
      </c>
      <c r="BA11" s="32">
        <v>1</v>
      </c>
      <c r="BB11" s="32">
        <v>9.6</v>
      </c>
      <c r="BC11" s="32">
        <v>0</v>
      </c>
      <c r="BD11" s="32" t="s">
        <v>17</v>
      </c>
      <c r="BE11" s="32">
        <v>7</v>
      </c>
      <c r="BH11" s="21">
        <f t="shared" si="2"/>
        <v>32</v>
      </c>
      <c r="BJ11" s="105">
        <f t="shared" si="3"/>
        <v>0</v>
      </c>
      <c r="BK11" s="105">
        <f t="shared" si="4"/>
        <v>0</v>
      </c>
      <c r="BL11" s="99">
        <f t="shared" si="5"/>
        <v>0</v>
      </c>
      <c r="BM11" s="105">
        <f t="shared" si="6"/>
        <v>0</v>
      </c>
    </row>
    <row r="12" spans="1:65" s="21" customFormat="1" x14ac:dyDescent="0.25">
      <c r="A12" s="45">
        <v>42090</v>
      </c>
      <c r="B12" s="46" t="str">
        <f t="shared" si="0"/>
        <v>15086</v>
      </c>
      <c r="C12" s="21" t="s">
        <v>27</v>
      </c>
      <c r="D12" s="21" t="s">
        <v>28</v>
      </c>
      <c r="E12" s="62">
        <v>2</v>
      </c>
      <c r="F12" s="32">
        <v>2</v>
      </c>
      <c r="G12" s="32" t="s">
        <v>25</v>
      </c>
      <c r="H12" s="47">
        <v>1911</v>
      </c>
      <c r="I12" s="47">
        <f t="shared" si="1"/>
        <v>1311</v>
      </c>
      <c r="J12" s="26" t="s">
        <v>53</v>
      </c>
      <c r="K12" s="22"/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/>
      <c r="S12" s="24"/>
      <c r="T12" s="24"/>
      <c r="U12" s="24"/>
      <c r="V12" s="24"/>
      <c r="W12" s="24"/>
      <c r="X12" s="24"/>
      <c r="Y12" s="47"/>
      <c r="Z12" s="24"/>
      <c r="AA12" s="24"/>
      <c r="AB12" s="24"/>
      <c r="AD12" s="26">
        <v>0</v>
      </c>
      <c r="AE12" s="47"/>
      <c r="AF12" s="32">
        <v>0</v>
      </c>
      <c r="AG12" s="32">
        <v>1</v>
      </c>
      <c r="AH12" s="32">
        <v>0</v>
      </c>
      <c r="AI12" s="32">
        <v>1</v>
      </c>
      <c r="AJ12" s="32">
        <v>0</v>
      </c>
      <c r="AK12" s="24">
        <v>1</v>
      </c>
      <c r="AL12" s="24"/>
      <c r="AM12" s="24"/>
      <c r="AN12" s="47" t="s">
        <v>31</v>
      </c>
      <c r="AO12" s="32">
        <v>220</v>
      </c>
      <c r="AP12" s="47" t="s">
        <v>32</v>
      </c>
      <c r="AQ12" s="24"/>
      <c r="AR12" s="24"/>
      <c r="AS12" s="24"/>
      <c r="AT12" s="24"/>
      <c r="AU12" s="26">
        <v>1</v>
      </c>
      <c r="AV12" s="22">
        <v>77</v>
      </c>
      <c r="AW12" s="24">
        <v>71</v>
      </c>
      <c r="AX12" s="21">
        <v>1018.5</v>
      </c>
      <c r="AY12" s="24">
        <v>1082</v>
      </c>
      <c r="AZ12" s="32">
        <v>0</v>
      </c>
      <c r="BA12" s="32">
        <v>1</v>
      </c>
      <c r="BB12" s="32">
        <v>9.6</v>
      </c>
      <c r="BC12" s="32">
        <v>0</v>
      </c>
      <c r="BD12" s="32" t="s">
        <v>17</v>
      </c>
      <c r="BE12" s="32">
        <v>7</v>
      </c>
      <c r="BH12" s="21">
        <f t="shared" si="2"/>
        <v>32</v>
      </c>
      <c r="BJ12" s="105">
        <f t="shared" si="3"/>
        <v>0</v>
      </c>
      <c r="BK12" s="105">
        <f t="shared" si="4"/>
        <v>0</v>
      </c>
      <c r="BL12" s="99">
        <f t="shared" si="5"/>
        <v>0</v>
      </c>
      <c r="BM12" s="105">
        <f t="shared" si="6"/>
        <v>0</v>
      </c>
    </row>
    <row r="13" spans="1:65" s="21" customFormat="1" x14ac:dyDescent="0.25">
      <c r="A13" s="45">
        <v>42090</v>
      </c>
      <c r="B13" s="46" t="str">
        <f t="shared" si="0"/>
        <v>15086</v>
      </c>
      <c r="C13" s="21" t="s">
        <v>27</v>
      </c>
      <c r="D13" s="21" t="s">
        <v>28</v>
      </c>
      <c r="E13" s="62">
        <v>2</v>
      </c>
      <c r="F13" s="32">
        <v>3</v>
      </c>
      <c r="G13" s="32" t="s">
        <v>25</v>
      </c>
      <c r="H13" s="47">
        <v>1856</v>
      </c>
      <c r="I13" s="47">
        <f t="shared" si="1"/>
        <v>1256</v>
      </c>
      <c r="J13" s="26" t="s">
        <v>53</v>
      </c>
      <c r="K13" s="22"/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/>
      <c r="S13" s="24"/>
      <c r="T13" s="24"/>
      <c r="U13" s="24"/>
      <c r="V13" s="24"/>
      <c r="W13" s="24"/>
      <c r="X13" s="24"/>
      <c r="Y13" s="47"/>
      <c r="Z13" s="24"/>
      <c r="AA13" s="24"/>
      <c r="AB13" s="24"/>
      <c r="AD13" s="26">
        <v>0</v>
      </c>
      <c r="AE13" s="47"/>
      <c r="AF13" s="32">
        <v>0</v>
      </c>
      <c r="AG13" s="32">
        <v>0</v>
      </c>
      <c r="AH13" s="32">
        <v>0</v>
      </c>
      <c r="AI13" s="32">
        <v>1</v>
      </c>
      <c r="AJ13" s="32">
        <v>0</v>
      </c>
      <c r="AK13" s="24">
        <v>0</v>
      </c>
      <c r="AL13" s="24"/>
      <c r="AM13" s="24"/>
      <c r="AN13" s="47" t="s">
        <v>20</v>
      </c>
      <c r="AO13" s="32">
        <v>240</v>
      </c>
      <c r="AP13" s="47" t="s">
        <v>31</v>
      </c>
      <c r="AQ13" s="24"/>
      <c r="AR13" s="24"/>
      <c r="AS13" s="24"/>
      <c r="AT13" s="24"/>
      <c r="AU13" s="26">
        <v>1</v>
      </c>
      <c r="AV13" s="22">
        <v>77</v>
      </c>
      <c r="AW13" s="24">
        <v>71</v>
      </c>
      <c r="AX13" s="21">
        <v>1018.5</v>
      </c>
      <c r="AY13" s="24">
        <v>1082</v>
      </c>
      <c r="AZ13" s="32">
        <v>0</v>
      </c>
      <c r="BA13" s="32">
        <v>2</v>
      </c>
      <c r="BB13" s="32">
        <v>9.6</v>
      </c>
      <c r="BC13" s="32">
        <v>0</v>
      </c>
      <c r="BD13" s="32" t="s">
        <v>17</v>
      </c>
      <c r="BE13" s="32">
        <v>7</v>
      </c>
      <c r="BH13" s="21">
        <f t="shared" si="2"/>
        <v>32</v>
      </c>
      <c r="BJ13" s="105">
        <f t="shared" si="3"/>
        <v>0</v>
      </c>
      <c r="BK13" s="105">
        <f t="shared" si="4"/>
        <v>0</v>
      </c>
      <c r="BL13" s="99">
        <f t="shared" si="5"/>
        <v>0</v>
      </c>
      <c r="BM13" s="105">
        <f t="shared" si="6"/>
        <v>0</v>
      </c>
    </row>
    <row r="14" spans="1:65" s="21" customFormat="1" x14ac:dyDescent="0.25">
      <c r="A14" s="45">
        <v>42090</v>
      </c>
      <c r="B14" s="46" t="str">
        <f t="shared" si="0"/>
        <v>15086</v>
      </c>
      <c r="C14" s="21" t="s">
        <v>27</v>
      </c>
      <c r="D14" s="21" t="s">
        <v>28</v>
      </c>
      <c r="E14" s="62">
        <v>2</v>
      </c>
      <c r="F14" s="32">
        <v>4</v>
      </c>
      <c r="G14" s="32" t="s">
        <v>25</v>
      </c>
      <c r="H14" s="47">
        <v>1835</v>
      </c>
      <c r="I14" s="47">
        <f t="shared" si="1"/>
        <v>1235</v>
      </c>
      <c r="J14" s="26" t="s">
        <v>53</v>
      </c>
      <c r="K14" s="22"/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/>
      <c r="S14" s="24"/>
      <c r="T14" s="24"/>
      <c r="U14" s="24"/>
      <c r="V14" s="24"/>
      <c r="W14" s="24"/>
      <c r="X14" s="24"/>
      <c r="Y14" s="24"/>
      <c r="Z14" s="24"/>
      <c r="AA14" s="24"/>
      <c r="AB14" s="24"/>
      <c r="AD14" s="26">
        <v>0</v>
      </c>
      <c r="AE14" s="47"/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24">
        <v>0</v>
      </c>
      <c r="AL14" s="24"/>
      <c r="AM14" s="24"/>
      <c r="AN14" s="24"/>
      <c r="AO14" s="24"/>
      <c r="AP14" s="24"/>
      <c r="AQ14" s="24"/>
      <c r="AR14" s="24"/>
      <c r="AS14" s="24"/>
      <c r="AT14" s="24"/>
      <c r="AU14" s="26"/>
      <c r="AV14" s="22">
        <v>77</v>
      </c>
      <c r="AW14" s="24">
        <v>71</v>
      </c>
      <c r="AX14" s="21">
        <v>1018.5</v>
      </c>
      <c r="AY14" s="24">
        <v>1082</v>
      </c>
      <c r="AZ14" s="32">
        <v>0</v>
      </c>
      <c r="BA14" s="32">
        <v>1</v>
      </c>
      <c r="BB14" s="32">
        <v>9.6</v>
      </c>
      <c r="BC14" s="32">
        <v>0</v>
      </c>
      <c r="BD14" s="32" t="s">
        <v>17</v>
      </c>
      <c r="BE14" s="32">
        <v>7</v>
      </c>
      <c r="BH14" s="21">
        <f t="shared" si="2"/>
        <v>32</v>
      </c>
      <c r="BJ14" s="105">
        <f t="shared" si="3"/>
        <v>0</v>
      </c>
      <c r="BK14" s="105">
        <f t="shared" si="4"/>
        <v>0</v>
      </c>
      <c r="BL14" s="99">
        <f t="shared" si="5"/>
        <v>0</v>
      </c>
      <c r="BM14" s="105">
        <f t="shared" si="6"/>
        <v>0</v>
      </c>
    </row>
    <row r="15" spans="1:65" s="21" customFormat="1" x14ac:dyDescent="0.25">
      <c r="A15" s="45">
        <v>42090</v>
      </c>
      <c r="B15" s="46" t="str">
        <f t="shared" si="0"/>
        <v>15086</v>
      </c>
      <c r="C15" s="21" t="s">
        <v>27</v>
      </c>
      <c r="D15" s="21" t="s">
        <v>28</v>
      </c>
      <c r="E15" s="62">
        <v>2</v>
      </c>
      <c r="F15" s="32">
        <v>5</v>
      </c>
      <c r="G15" s="32" t="s">
        <v>25</v>
      </c>
      <c r="H15" s="47">
        <v>1821</v>
      </c>
      <c r="I15" s="47">
        <f t="shared" si="1"/>
        <v>1221</v>
      </c>
      <c r="J15" s="26" t="s">
        <v>53</v>
      </c>
      <c r="K15" s="22"/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/>
      <c r="S15" s="24"/>
      <c r="T15" s="24"/>
      <c r="U15" s="24"/>
      <c r="V15" s="24"/>
      <c r="W15" s="24"/>
      <c r="X15" s="24"/>
      <c r="Y15" s="24"/>
      <c r="Z15" s="24"/>
      <c r="AA15" s="24"/>
      <c r="AB15" s="24"/>
      <c r="AD15" s="26">
        <v>0</v>
      </c>
      <c r="AE15" s="47"/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24">
        <v>0</v>
      </c>
      <c r="AL15" s="24"/>
      <c r="AM15" s="24"/>
      <c r="AN15" s="24"/>
      <c r="AO15" s="24"/>
      <c r="AP15" s="24"/>
      <c r="AQ15" s="24"/>
      <c r="AR15" s="24"/>
      <c r="AS15" s="24"/>
      <c r="AT15" s="24"/>
      <c r="AU15" s="26"/>
      <c r="AV15" s="22">
        <v>77</v>
      </c>
      <c r="AW15" s="24">
        <v>71</v>
      </c>
      <c r="AX15" s="21">
        <v>1018.5</v>
      </c>
      <c r="AY15" s="24">
        <v>1082</v>
      </c>
      <c r="AZ15" s="32">
        <v>0</v>
      </c>
      <c r="BA15" s="32">
        <v>1</v>
      </c>
      <c r="BB15" s="32">
        <v>9.6</v>
      </c>
      <c r="BC15" s="32">
        <v>0</v>
      </c>
      <c r="BD15" s="32" t="s">
        <v>17</v>
      </c>
      <c r="BE15" s="32">
        <v>7</v>
      </c>
      <c r="BH15" s="21">
        <f t="shared" si="2"/>
        <v>32</v>
      </c>
      <c r="BJ15" s="105">
        <f t="shared" si="3"/>
        <v>0</v>
      </c>
      <c r="BK15" s="105">
        <f t="shared" si="4"/>
        <v>0</v>
      </c>
      <c r="BL15" s="99">
        <f t="shared" si="5"/>
        <v>0</v>
      </c>
      <c r="BM15" s="105">
        <f t="shared" si="6"/>
        <v>0</v>
      </c>
    </row>
    <row r="16" spans="1:65" s="21" customFormat="1" x14ac:dyDescent="0.25">
      <c r="A16" s="45">
        <v>42090</v>
      </c>
      <c r="B16" s="46" t="str">
        <f t="shared" si="0"/>
        <v>15086</v>
      </c>
      <c r="C16" s="21" t="s">
        <v>27</v>
      </c>
      <c r="D16" s="21" t="s">
        <v>28</v>
      </c>
      <c r="E16" s="62">
        <v>2</v>
      </c>
      <c r="F16" s="32">
        <v>6</v>
      </c>
      <c r="G16" s="32" t="s">
        <v>25</v>
      </c>
      <c r="H16" s="47">
        <v>1803</v>
      </c>
      <c r="I16" s="47">
        <f t="shared" si="1"/>
        <v>1203</v>
      </c>
      <c r="J16" s="26" t="s">
        <v>53</v>
      </c>
      <c r="K16" s="22"/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/>
      <c r="S16" s="24"/>
      <c r="T16" s="24"/>
      <c r="U16" s="24"/>
      <c r="V16" s="24"/>
      <c r="W16" s="24"/>
      <c r="X16" s="24"/>
      <c r="Y16" s="24"/>
      <c r="Z16" s="24"/>
      <c r="AA16" s="24"/>
      <c r="AB16" s="24"/>
      <c r="AD16" s="26">
        <v>0</v>
      </c>
      <c r="AE16" s="47"/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24">
        <v>0</v>
      </c>
      <c r="AL16" s="24"/>
      <c r="AM16" s="24"/>
      <c r="AN16" s="24"/>
      <c r="AO16" s="24"/>
      <c r="AP16" s="24"/>
      <c r="AQ16" s="24"/>
      <c r="AR16" s="24"/>
      <c r="AS16" s="24"/>
      <c r="AT16" s="24"/>
      <c r="AU16" s="26"/>
      <c r="AV16" s="22">
        <v>77</v>
      </c>
      <c r="AW16" s="24">
        <v>71</v>
      </c>
      <c r="AX16" s="21">
        <v>1018.5</v>
      </c>
      <c r="AY16" s="24">
        <v>1082</v>
      </c>
      <c r="AZ16" s="32">
        <v>0</v>
      </c>
      <c r="BA16" s="32">
        <v>1</v>
      </c>
      <c r="BB16" s="32">
        <v>9.6</v>
      </c>
      <c r="BC16" s="32">
        <v>0</v>
      </c>
      <c r="BD16" s="32" t="s">
        <v>17</v>
      </c>
      <c r="BE16" s="32">
        <v>7</v>
      </c>
      <c r="BH16" s="21">
        <f t="shared" si="2"/>
        <v>32</v>
      </c>
      <c r="BJ16" s="105">
        <f t="shared" si="3"/>
        <v>0</v>
      </c>
      <c r="BK16" s="105">
        <f t="shared" si="4"/>
        <v>0</v>
      </c>
      <c r="BL16" s="99">
        <f t="shared" si="5"/>
        <v>0</v>
      </c>
      <c r="BM16" s="105">
        <f t="shared" si="6"/>
        <v>0</v>
      </c>
    </row>
    <row r="17" spans="1:65" s="21" customFormat="1" x14ac:dyDescent="0.25">
      <c r="A17" s="45">
        <v>42090</v>
      </c>
      <c r="B17" s="46" t="str">
        <f t="shared" si="0"/>
        <v>15086</v>
      </c>
      <c r="C17" s="21" t="s">
        <v>27</v>
      </c>
      <c r="D17" s="21" t="s">
        <v>28</v>
      </c>
      <c r="E17" s="62">
        <v>2</v>
      </c>
      <c r="F17" s="32">
        <v>7</v>
      </c>
      <c r="G17" s="32" t="s">
        <v>25</v>
      </c>
      <c r="H17" s="47">
        <v>1745</v>
      </c>
      <c r="I17" s="47">
        <f t="shared" si="1"/>
        <v>1145</v>
      </c>
      <c r="J17" s="26" t="s">
        <v>53</v>
      </c>
      <c r="K17" s="22"/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/>
      <c r="S17" s="24"/>
      <c r="T17" s="24"/>
      <c r="U17" s="24"/>
      <c r="V17" s="24"/>
      <c r="W17" s="24"/>
      <c r="X17" s="24"/>
      <c r="Y17" s="24"/>
      <c r="Z17" s="24"/>
      <c r="AA17" s="24"/>
      <c r="AB17" s="24"/>
      <c r="AD17" s="26">
        <v>0</v>
      </c>
      <c r="AE17" s="47"/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24">
        <v>0</v>
      </c>
      <c r="AL17" s="24"/>
      <c r="AM17" s="24"/>
      <c r="AN17" s="24"/>
      <c r="AO17" s="24"/>
      <c r="AP17" s="24"/>
      <c r="AQ17" s="24"/>
      <c r="AR17" s="24"/>
      <c r="AS17" s="24"/>
      <c r="AT17" s="24"/>
      <c r="AU17" s="26"/>
      <c r="AV17" s="22">
        <v>77</v>
      </c>
      <c r="AW17" s="24">
        <v>71</v>
      </c>
      <c r="AX17" s="21">
        <v>1018.5</v>
      </c>
      <c r="AY17" s="24">
        <v>1082</v>
      </c>
      <c r="AZ17" s="32">
        <v>0</v>
      </c>
      <c r="BA17" s="32">
        <v>1</v>
      </c>
      <c r="BB17" s="32">
        <v>9.6</v>
      </c>
      <c r="BC17" s="32">
        <v>0</v>
      </c>
      <c r="BD17" s="32" t="s">
        <v>17</v>
      </c>
      <c r="BE17" s="32">
        <v>7</v>
      </c>
      <c r="BH17" s="21">
        <f t="shared" si="2"/>
        <v>32</v>
      </c>
      <c r="BJ17" s="105">
        <f t="shared" si="3"/>
        <v>0</v>
      </c>
      <c r="BK17" s="105">
        <f t="shared" si="4"/>
        <v>0</v>
      </c>
      <c r="BL17" s="99">
        <f t="shared" si="5"/>
        <v>0</v>
      </c>
      <c r="BM17" s="105">
        <f t="shared" si="6"/>
        <v>0</v>
      </c>
    </row>
    <row r="18" spans="1:65" s="21" customFormat="1" x14ac:dyDescent="0.25">
      <c r="A18" s="45">
        <v>42090</v>
      </c>
      <c r="B18" s="46" t="str">
        <f t="shared" si="0"/>
        <v>15086</v>
      </c>
      <c r="C18" s="21" t="s">
        <v>27</v>
      </c>
      <c r="D18" s="21" t="s">
        <v>28</v>
      </c>
      <c r="E18" s="62">
        <v>2</v>
      </c>
      <c r="F18" s="32">
        <v>8</v>
      </c>
      <c r="G18" s="32" t="s">
        <v>25</v>
      </c>
      <c r="H18" s="47">
        <v>1731</v>
      </c>
      <c r="I18" s="47">
        <f t="shared" si="1"/>
        <v>1131</v>
      </c>
      <c r="J18" s="26" t="s">
        <v>53</v>
      </c>
      <c r="K18" s="22"/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/>
      <c r="S18" s="24"/>
      <c r="T18" s="24"/>
      <c r="U18" s="24"/>
      <c r="V18" s="24"/>
      <c r="W18" s="24"/>
      <c r="X18" s="24"/>
      <c r="Y18" s="24"/>
      <c r="Z18" s="24"/>
      <c r="AA18" s="24"/>
      <c r="AB18" s="24"/>
      <c r="AD18" s="26">
        <v>0</v>
      </c>
      <c r="AE18" s="47"/>
      <c r="AF18" s="32">
        <v>0</v>
      </c>
      <c r="AG18" s="32">
        <v>0</v>
      </c>
      <c r="AH18" s="32">
        <v>0</v>
      </c>
      <c r="AI18" s="32">
        <v>0</v>
      </c>
      <c r="AJ18" s="32">
        <v>0</v>
      </c>
      <c r="AK18" s="24">
        <v>0</v>
      </c>
      <c r="AL18" s="24"/>
      <c r="AM18" s="24"/>
      <c r="AN18" s="24"/>
      <c r="AO18" s="24"/>
      <c r="AP18" s="24"/>
      <c r="AQ18" s="24"/>
      <c r="AR18" s="24"/>
      <c r="AS18" s="24"/>
      <c r="AT18" s="24"/>
      <c r="AU18" s="26"/>
      <c r="AV18" s="22">
        <v>77</v>
      </c>
      <c r="AW18" s="24">
        <v>71</v>
      </c>
      <c r="AX18" s="21">
        <v>1018.5</v>
      </c>
      <c r="AY18" s="24">
        <v>1082</v>
      </c>
      <c r="AZ18" s="32">
        <v>0</v>
      </c>
      <c r="BA18" s="32">
        <v>1</v>
      </c>
      <c r="BB18" s="32">
        <v>9.6</v>
      </c>
      <c r="BC18" s="32">
        <v>0</v>
      </c>
      <c r="BD18" s="32" t="s">
        <v>17</v>
      </c>
      <c r="BE18" s="32">
        <v>7</v>
      </c>
      <c r="BH18" s="21">
        <f t="shared" si="2"/>
        <v>32</v>
      </c>
      <c r="BJ18" s="105">
        <f t="shared" si="3"/>
        <v>0</v>
      </c>
      <c r="BK18" s="105">
        <f t="shared" si="4"/>
        <v>0</v>
      </c>
      <c r="BL18" s="99">
        <f t="shared" si="5"/>
        <v>0</v>
      </c>
      <c r="BM18" s="105">
        <f t="shared" si="6"/>
        <v>0</v>
      </c>
    </row>
    <row r="19" spans="1:65" s="72" customFormat="1" x14ac:dyDescent="0.25">
      <c r="A19" s="70">
        <v>42090</v>
      </c>
      <c r="B19" s="71" t="str">
        <f t="shared" si="0"/>
        <v>15086</v>
      </c>
      <c r="C19" s="72" t="s">
        <v>27</v>
      </c>
      <c r="D19" s="72" t="s">
        <v>28</v>
      </c>
      <c r="E19" s="84">
        <v>2</v>
      </c>
      <c r="F19" s="73">
        <v>9</v>
      </c>
      <c r="G19" s="73" t="s">
        <v>25</v>
      </c>
      <c r="H19" s="23">
        <v>1719</v>
      </c>
      <c r="I19" s="23">
        <f t="shared" si="1"/>
        <v>1119</v>
      </c>
      <c r="J19" s="75" t="s">
        <v>53</v>
      </c>
      <c r="K19" s="23"/>
      <c r="L19" s="73">
        <v>0</v>
      </c>
      <c r="M19" s="73">
        <v>0</v>
      </c>
      <c r="N19" s="73">
        <v>0</v>
      </c>
      <c r="O19" s="73">
        <v>0</v>
      </c>
      <c r="P19" s="73">
        <v>0</v>
      </c>
      <c r="Q19" s="73">
        <v>0</v>
      </c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D19" s="75">
        <v>0</v>
      </c>
      <c r="AE19" s="23"/>
      <c r="AF19" s="73">
        <v>0</v>
      </c>
      <c r="AG19" s="73">
        <v>0</v>
      </c>
      <c r="AH19" s="73">
        <v>0</v>
      </c>
      <c r="AI19" s="73">
        <v>0</v>
      </c>
      <c r="AJ19" s="73">
        <v>0</v>
      </c>
      <c r="AK19" s="73">
        <v>0</v>
      </c>
      <c r="AL19" s="73"/>
      <c r="AM19" s="73"/>
      <c r="AN19" s="73"/>
      <c r="AO19" s="73"/>
      <c r="AP19" s="73"/>
      <c r="AQ19" s="73"/>
      <c r="AR19" s="73"/>
      <c r="AS19" s="73"/>
      <c r="AT19" s="73"/>
      <c r="AU19" s="75"/>
      <c r="AV19" s="23">
        <v>77</v>
      </c>
      <c r="AW19" s="73">
        <v>71</v>
      </c>
      <c r="AX19" s="72">
        <v>1018.5</v>
      </c>
      <c r="AY19" s="73">
        <v>1082</v>
      </c>
      <c r="AZ19" s="73">
        <v>0</v>
      </c>
      <c r="BA19" s="73">
        <v>1</v>
      </c>
      <c r="BB19" s="73">
        <v>9.6</v>
      </c>
      <c r="BC19" s="73">
        <v>0</v>
      </c>
      <c r="BD19" s="73" t="s">
        <v>17</v>
      </c>
      <c r="BE19" s="73">
        <v>7</v>
      </c>
      <c r="BG19" s="73">
        <v>25</v>
      </c>
      <c r="BH19" s="72">
        <f t="shared" si="2"/>
        <v>77</v>
      </c>
      <c r="BJ19" s="106">
        <f t="shared" si="3"/>
        <v>0</v>
      </c>
      <c r="BK19" s="106">
        <f t="shared" si="4"/>
        <v>0</v>
      </c>
      <c r="BL19" s="107">
        <f t="shared" si="5"/>
        <v>0</v>
      </c>
      <c r="BM19" s="106">
        <f t="shared" si="6"/>
        <v>0</v>
      </c>
    </row>
    <row r="20" spans="1:65" s="21" customFormat="1" x14ac:dyDescent="0.25">
      <c r="A20" s="45">
        <v>42090</v>
      </c>
      <c r="B20" s="46" t="str">
        <f t="shared" si="0"/>
        <v>15086</v>
      </c>
      <c r="C20" s="21" t="s">
        <v>27</v>
      </c>
      <c r="D20" s="21" t="s">
        <v>48</v>
      </c>
      <c r="E20" s="62">
        <v>3</v>
      </c>
      <c r="F20" s="32">
        <v>1</v>
      </c>
      <c r="G20" s="32" t="s">
        <v>34</v>
      </c>
      <c r="H20" s="47">
        <v>1732</v>
      </c>
      <c r="I20" s="47">
        <f t="shared" si="1"/>
        <v>1132</v>
      </c>
      <c r="J20" s="26" t="s">
        <v>37</v>
      </c>
      <c r="K20" s="22"/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/>
      <c r="S20" s="24"/>
      <c r="T20" s="24"/>
      <c r="U20" s="24"/>
      <c r="V20" s="24"/>
      <c r="W20" s="24"/>
      <c r="X20" s="24"/>
      <c r="Y20" s="24"/>
      <c r="Z20" s="24"/>
      <c r="AA20" s="24"/>
      <c r="AB20" s="24"/>
      <c r="AD20" s="26">
        <v>0</v>
      </c>
      <c r="AE20" s="47"/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24"/>
      <c r="AM20" s="24"/>
      <c r="AN20" s="24"/>
      <c r="AO20" s="24"/>
      <c r="AP20" s="24"/>
      <c r="AQ20" s="24"/>
      <c r="AR20" s="24"/>
      <c r="AS20" s="24"/>
      <c r="AT20" s="24"/>
      <c r="AU20" s="26"/>
      <c r="AV20" s="20">
        <v>72</v>
      </c>
      <c r="AW20" s="21">
        <v>71</v>
      </c>
      <c r="AX20" s="21">
        <v>1018.5</v>
      </c>
      <c r="AY20" s="21">
        <v>1019</v>
      </c>
      <c r="AZ20" s="32">
        <v>0</v>
      </c>
      <c r="BA20" s="32">
        <v>0</v>
      </c>
      <c r="BB20" s="32">
        <v>9.8000000000000007</v>
      </c>
      <c r="BC20" s="32">
        <v>0</v>
      </c>
      <c r="BD20" s="32" t="s">
        <v>17</v>
      </c>
      <c r="BE20" s="32">
        <v>7</v>
      </c>
      <c r="BH20" s="21">
        <f t="shared" si="2"/>
        <v>32</v>
      </c>
      <c r="BJ20" s="105">
        <f t="shared" si="3"/>
        <v>0</v>
      </c>
      <c r="BK20" s="105">
        <f t="shared" si="4"/>
        <v>0</v>
      </c>
      <c r="BL20" s="99">
        <f t="shared" si="5"/>
        <v>0</v>
      </c>
      <c r="BM20" s="105">
        <f t="shared" si="6"/>
        <v>0</v>
      </c>
    </row>
    <row r="21" spans="1:65" s="21" customFormat="1" x14ac:dyDescent="0.25">
      <c r="A21" s="45">
        <v>42090</v>
      </c>
      <c r="B21" s="46" t="str">
        <f t="shared" si="0"/>
        <v>15086</v>
      </c>
      <c r="C21" s="21" t="s">
        <v>27</v>
      </c>
      <c r="D21" s="21" t="s">
        <v>48</v>
      </c>
      <c r="E21" s="62">
        <v>3</v>
      </c>
      <c r="F21" s="32">
        <v>2</v>
      </c>
      <c r="G21" s="32" t="s">
        <v>34</v>
      </c>
      <c r="H21" s="47">
        <v>1744</v>
      </c>
      <c r="I21" s="47">
        <f t="shared" si="1"/>
        <v>1144</v>
      </c>
      <c r="J21" s="26" t="s">
        <v>37</v>
      </c>
      <c r="K21" s="22"/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/>
      <c r="S21" s="24"/>
      <c r="T21" s="24"/>
      <c r="U21" s="24"/>
      <c r="V21" s="24"/>
      <c r="W21" s="24"/>
      <c r="X21" s="24"/>
      <c r="Y21" s="24"/>
      <c r="Z21" s="24"/>
      <c r="AA21" s="24"/>
      <c r="AB21" s="24"/>
      <c r="AD21" s="26">
        <v>0</v>
      </c>
      <c r="AE21" s="47"/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24"/>
      <c r="AM21" s="24"/>
      <c r="AN21" s="24"/>
      <c r="AO21" s="24"/>
      <c r="AP21" s="24"/>
      <c r="AQ21" s="24"/>
      <c r="AR21" s="24"/>
      <c r="AS21" s="24"/>
      <c r="AT21" s="24"/>
      <c r="AU21" s="26"/>
      <c r="AV21" s="20">
        <v>72</v>
      </c>
      <c r="AW21" s="21">
        <v>71</v>
      </c>
      <c r="AX21" s="21">
        <v>1018.5</v>
      </c>
      <c r="AY21" s="21">
        <v>1019</v>
      </c>
      <c r="AZ21" s="32">
        <v>0</v>
      </c>
      <c r="BA21" s="32">
        <v>0</v>
      </c>
      <c r="BB21" s="32">
        <v>2.1</v>
      </c>
      <c r="BC21" s="32">
        <v>0</v>
      </c>
      <c r="BD21" s="32" t="s">
        <v>17</v>
      </c>
      <c r="BE21" s="32">
        <v>7</v>
      </c>
      <c r="BH21" s="21">
        <f t="shared" si="2"/>
        <v>32</v>
      </c>
      <c r="BJ21" s="105">
        <f t="shared" si="3"/>
        <v>0</v>
      </c>
      <c r="BK21" s="105">
        <f t="shared" si="4"/>
        <v>0</v>
      </c>
      <c r="BL21" s="99">
        <f t="shared" si="5"/>
        <v>0</v>
      </c>
      <c r="BM21" s="105">
        <f t="shared" si="6"/>
        <v>0</v>
      </c>
    </row>
    <row r="22" spans="1:65" s="21" customFormat="1" x14ac:dyDescent="0.25">
      <c r="A22" s="45">
        <v>42090</v>
      </c>
      <c r="B22" s="46" t="str">
        <f t="shared" si="0"/>
        <v>15086</v>
      </c>
      <c r="C22" s="21" t="s">
        <v>27</v>
      </c>
      <c r="D22" s="21" t="s">
        <v>48</v>
      </c>
      <c r="E22" s="62">
        <v>3</v>
      </c>
      <c r="F22" s="32">
        <v>3</v>
      </c>
      <c r="G22" s="32" t="s">
        <v>34</v>
      </c>
      <c r="H22" s="47">
        <v>1754</v>
      </c>
      <c r="I22" s="47">
        <f t="shared" si="1"/>
        <v>1154</v>
      </c>
      <c r="J22" s="26" t="s">
        <v>37</v>
      </c>
      <c r="K22" s="22"/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/>
      <c r="S22" s="24"/>
      <c r="T22" s="24"/>
      <c r="U22" s="24"/>
      <c r="V22" s="24"/>
      <c r="W22" s="24"/>
      <c r="X22" s="24"/>
      <c r="Y22" s="24"/>
      <c r="Z22" s="24"/>
      <c r="AA22" s="24"/>
      <c r="AB22" s="24"/>
      <c r="AD22" s="26">
        <v>0</v>
      </c>
      <c r="AE22" s="47"/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24"/>
      <c r="AM22" s="24"/>
      <c r="AN22" s="24"/>
      <c r="AO22" s="24"/>
      <c r="AP22" s="24"/>
      <c r="AQ22" s="24"/>
      <c r="AR22" s="24"/>
      <c r="AS22" s="24"/>
      <c r="AT22" s="24"/>
      <c r="AU22" s="26"/>
      <c r="AV22" s="20">
        <v>72</v>
      </c>
      <c r="AW22" s="21">
        <v>71</v>
      </c>
      <c r="AX22" s="21">
        <v>1018.5</v>
      </c>
      <c r="AY22" s="21">
        <v>1019</v>
      </c>
      <c r="AZ22" s="32">
        <v>0</v>
      </c>
      <c r="BA22" s="32">
        <v>0</v>
      </c>
      <c r="BB22" s="32">
        <v>1.7</v>
      </c>
      <c r="BC22" s="32">
        <v>0</v>
      </c>
      <c r="BD22" s="32" t="s">
        <v>17</v>
      </c>
      <c r="BE22" s="32">
        <v>7</v>
      </c>
      <c r="BH22" s="21">
        <f t="shared" si="2"/>
        <v>32</v>
      </c>
      <c r="BJ22" s="105">
        <f t="shared" si="3"/>
        <v>0</v>
      </c>
      <c r="BK22" s="105">
        <f t="shared" si="4"/>
        <v>0</v>
      </c>
      <c r="BL22" s="99">
        <f t="shared" si="5"/>
        <v>0</v>
      </c>
      <c r="BM22" s="105">
        <f t="shared" si="6"/>
        <v>0</v>
      </c>
    </row>
    <row r="23" spans="1:65" s="21" customFormat="1" x14ac:dyDescent="0.25">
      <c r="A23" s="45">
        <v>42090</v>
      </c>
      <c r="B23" s="46" t="str">
        <f t="shared" si="0"/>
        <v>15086</v>
      </c>
      <c r="C23" s="21" t="s">
        <v>27</v>
      </c>
      <c r="D23" s="21" t="s">
        <v>48</v>
      </c>
      <c r="E23" s="62">
        <v>3</v>
      </c>
      <c r="F23" s="32">
        <v>4</v>
      </c>
      <c r="G23" s="32" t="s">
        <v>34</v>
      </c>
      <c r="H23" s="47">
        <v>1810</v>
      </c>
      <c r="I23" s="47">
        <f t="shared" si="1"/>
        <v>1210</v>
      </c>
      <c r="J23" s="26" t="s">
        <v>37</v>
      </c>
      <c r="K23" s="22"/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/>
      <c r="S23" s="24"/>
      <c r="T23" s="24"/>
      <c r="U23" s="24"/>
      <c r="V23" s="24"/>
      <c r="W23" s="24"/>
      <c r="X23" s="24"/>
      <c r="Y23" s="24"/>
      <c r="Z23" s="24"/>
      <c r="AA23" s="24"/>
      <c r="AB23" s="24"/>
      <c r="AD23" s="26">
        <v>0</v>
      </c>
      <c r="AE23" s="47"/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24"/>
      <c r="AM23" s="24"/>
      <c r="AN23" s="24"/>
      <c r="AO23" s="24"/>
      <c r="AP23" s="24"/>
      <c r="AQ23" s="24"/>
      <c r="AR23" s="24"/>
      <c r="AS23" s="24"/>
      <c r="AT23" s="24"/>
      <c r="AU23" s="26"/>
      <c r="AV23" s="20">
        <v>72</v>
      </c>
      <c r="AW23" s="21">
        <v>71</v>
      </c>
      <c r="AX23" s="21">
        <v>1018.5</v>
      </c>
      <c r="AY23" s="21">
        <v>1019</v>
      </c>
      <c r="AZ23" s="32">
        <v>0</v>
      </c>
      <c r="BA23" s="32">
        <v>0</v>
      </c>
      <c r="BB23" s="32">
        <v>7.1</v>
      </c>
      <c r="BC23" s="32">
        <v>0</v>
      </c>
      <c r="BD23" s="32" t="s">
        <v>17</v>
      </c>
      <c r="BE23" s="32">
        <v>7</v>
      </c>
      <c r="BH23" s="21">
        <f t="shared" si="2"/>
        <v>32</v>
      </c>
      <c r="BJ23" s="105">
        <f t="shared" si="3"/>
        <v>0</v>
      </c>
      <c r="BK23" s="105">
        <f t="shared" si="4"/>
        <v>0</v>
      </c>
      <c r="BL23" s="99">
        <f t="shared" si="5"/>
        <v>0</v>
      </c>
      <c r="BM23" s="105">
        <f t="shared" si="6"/>
        <v>0</v>
      </c>
    </row>
    <row r="24" spans="1:65" s="21" customFormat="1" x14ac:dyDescent="0.25">
      <c r="A24" s="45">
        <v>42090</v>
      </c>
      <c r="B24" s="46" t="str">
        <f t="shared" si="0"/>
        <v>15086</v>
      </c>
      <c r="C24" s="21" t="s">
        <v>27</v>
      </c>
      <c r="D24" s="21" t="s">
        <v>48</v>
      </c>
      <c r="E24" s="62">
        <v>3</v>
      </c>
      <c r="F24" s="32">
        <v>5</v>
      </c>
      <c r="G24" s="32" t="s">
        <v>34</v>
      </c>
      <c r="H24" s="47">
        <v>1821</v>
      </c>
      <c r="I24" s="47">
        <f t="shared" si="1"/>
        <v>1221</v>
      </c>
      <c r="J24" s="26" t="s">
        <v>37</v>
      </c>
      <c r="K24" s="22"/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/>
      <c r="S24" s="24"/>
      <c r="T24" s="24"/>
      <c r="U24" s="24"/>
      <c r="V24" s="24"/>
      <c r="W24" s="24"/>
      <c r="X24" s="24"/>
      <c r="Y24" s="24"/>
      <c r="Z24" s="24"/>
      <c r="AA24" s="24"/>
      <c r="AB24" s="24"/>
      <c r="AD24" s="26">
        <v>0</v>
      </c>
      <c r="AE24" s="47"/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24"/>
      <c r="AM24" s="24"/>
      <c r="AN24" s="24"/>
      <c r="AO24" s="24"/>
      <c r="AP24" s="24"/>
      <c r="AQ24" s="24"/>
      <c r="AR24" s="24"/>
      <c r="AS24" s="24"/>
      <c r="AT24" s="24"/>
      <c r="AU24" s="26"/>
      <c r="AV24" s="20">
        <v>72</v>
      </c>
      <c r="AW24" s="21">
        <v>71</v>
      </c>
      <c r="AX24" s="21">
        <v>1018.5</v>
      </c>
      <c r="AY24" s="21">
        <v>1019</v>
      </c>
      <c r="AZ24" s="32">
        <v>0</v>
      </c>
      <c r="BA24" s="32">
        <v>0</v>
      </c>
      <c r="BB24" s="32">
        <v>3.2</v>
      </c>
      <c r="BC24" s="32">
        <v>0</v>
      </c>
      <c r="BD24" s="32" t="s">
        <v>17</v>
      </c>
      <c r="BE24" s="32">
        <v>7</v>
      </c>
      <c r="BH24" s="21">
        <f t="shared" si="2"/>
        <v>32</v>
      </c>
      <c r="BJ24" s="105">
        <f t="shared" si="3"/>
        <v>0</v>
      </c>
      <c r="BK24" s="105">
        <f t="shared" si="4"/>
        <v>0</v>
      </c>
      <c r="BL24" s="99">
        <f t="shared" si="5"/>
        <v>0</v>
      </c>
      <c r="BM24" s="105">
        <f t="shared" si="6"/>
        <v>0</v>
      </c>
    </row>
    <row r="25" spans="1:65" s="21" customFormat="1" x14ac:dyDescent="0.25">
      <c r="A25" s="45">
        <v>42090</v>
      </c>
      <c r="B25" s="46" t="str">
        <f t="shared" si="0"/>
        <v>15086</v>
      </c>
      <c r="C25" s="21" t="s">
        <v>27</v>
      </c>
      <c r="D25" s="21" t="s">
        <v>48</v>
      </c>
      <c r="E25" s="62">
        <v>3</v>
      </c>
      <c r="F25" s="32">
        <v>6</v>
      </c>
      <c r="G25" s="32" t="s">
        <v>34</v>
      </c>
      <c r="H25" s="47">
        <v>1834</v>
      </c>
      <c r="I25" s="47">
        <f t="shared" si="1"/>
        <v>1234</v>
      </c>
      <c r="J25" s="26" t="s">
        <v>37</v>
      </c>
      <c r="K25" s="22"/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/>
      <c r="S25" s="24"/>
      <c r="T25" s="24"/>
      <c r="U25" s="24"/>
      <c r="V25" s="24"/>
      <c r="W25" s="24"/>
      <c r="X25" s="24"/>
      <c r="Y25" s="24"/>
      <c r="Z25" s="24"/>
      <c r="AA25" s="24"/>
      <c r="AB25" s="24"/>
      <c r="AD25" s="26">
        <v>0</v>
      </c>
      <c r="AE25" s="47"/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24"/>
      <c r="AM25" s="24"/>
      <c r="AN25" s="24"/>
      <c r="AO25" s="24"/>
      <c r="AP25" s="24"/>
      <c r="AQ25" s="24"/>
      <c r="AR25" s="24"/>
      <c r="AS25" s="24"/>
      <c r="AT25" s="24"/>
      <c r="AU25" s="26"/>
      <c r="AV25" s="20">
        <v>72</v>
      </c>
      <c r="AW25" s="21">
        <v>71</v>
      </c>
      <c r="AX25" s="21">
        <v>1018.5</v>
      </c>
      <c r="AY25" s="21">
        <v>1019</v>
      </c>
      <c r="AZ25" s="32">
        <v>0</v>
      </c>
      <c r="BA25" s="32">
        <v>0</v>
      </c>
      <c r="BB25" s="32">
        <v>9.4</v>
      </c>
      <c r="BC25" s="32">
        <v>0</v>
      </c>
      <c r="BD25" s="32" t="s">
        <v>17</v>
      </c>
      <c r="BE25" s="32">
        <v>7</v>
      </c>
      <c r="BH25" s="21">
        <f t="shared" si="2"/>
        <v>32</v>
      </c>
      <c r="BJ25" s="105">
        <f t="shared" si="3"/>
        <v>0</v>
      </c>
      <c r="BK25" s="105">
        <f t="shared" si="4"/>
        <v>0</v>
      </c>
      <c r="BL25" s="99">
        <f t="shared" si="5"/>
        <v>0</v>
      </c>
      <c r="BM25" s="105">
        <f t="shared" si="6"/>
        <v>0</v>
      </c>
    </row>
    <row r="26" spans="1:65" s="21" customFormat="1" x14ac:dyDescent="0.25">
      <c r="A26" s="45">
        <v>42090</v>
      </c>
      <c r="B26" s="46" t="str">
        <f t="shared" si="0"/>
        <v>15086</v>
      </c>
      <c r="C26" s="21" t="s">
        <v>27</v>
      </c>
      <c r="D26" s="21" t="s">
        <v>48</v>
      </c>
      <c r="E26" s="62">
        <v>3</v>
      </c>
      <c r="F26" s="32">
        <v>7</v>
      </c>
      <c r="G26" s="32" t="s">
        <v>34</v>
      </c>
      <c r="H26" s="47">
        <v>1849</v>
      </c>
      <c r="I26" s="47">
        <f t="shared" si="1"/>
        <v>1249</v>
      </c>
      <c r="J26" s="26" t="s">
        <v>37</v>
      </c>
      <c r="K26" s="22"/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/>
      <c r="S26" s="24"/>
      <c r="T26" s="24"/>
      <c r="U26" s="24"/>
      <c r="V26" s="24"/>
      <c r="W26" s="24"/>
      <c r="X26" s="24"/>
      <c r="Y26" s="24"/>
      <c r="Z26" s="24"/>
      <c r="AA26" s="24"/>
      <c r="AB26" s="24"/>
      <c r="AD26" s="26">
        <v>0</v>
      </c>
      <c r="AE26" s="47"/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24"/>
      <c r="AM26" s="24"/>
      <c r="AN26" s="24"/>
      <c r="AO26" s="24"/>
      <c r="AP26" s="24"/>
      <c r="AQ26" s="24"/>
      <c r="AR26" s="24"/>
      <c r="AS26" s="24"/>
      <c r="AT26" s="24"/>
      <c r="AU26" s="26"/>
      <c r="AV26" s="20">
        <v>72</v>
      </c>
      <c r="AW26" s="21">
        <v>71</v>
      </c>
      <c r="AX26" s="21">
        <v>1018.5</v>
      </c>
      <c r="AY26" s="21">
        <v>1019</v>
      </c>
      <c r="AZ26" s="32">
        <v>0</v>
      </c>
      <c r="BA26" s="32">
        <v>0</v>
      </c>
      <c r="BB26" s="32">
        <v>7.8</v>
      </c>
      <c r="BC26" s="32">
        <v>0</v>
      </c>
      <c r="BD26" s="32" t="s">
        <v>17</v>
      </c>
      <c r="BE26" s="32">
        <v>7</v>
      </c>
      <c r="BH26" s="21">
        <f t="shared" si="2"/>
        <v>32</v>
      </c>
      <c r="BJ26" s="105">
        <f t="shared" si="3"/>
        <v>0</v>
      </c>
      <c r="BK26" s="105">
        <f t="shared" si="4"/>
        <v>0</v>
      </c>
      <c r="BL26" s="99">
        <f t="shared" si="5"/>
        <v>0</v>
      </c>
      <c r="BM26" s="105">
        <f t="shared" si="6"/>
        <v>0</v>
      </c>
    </row>
    <row r="27" spans="1:65" s="21" customFormat="1" x14ac:dyDescent="0.25">
      <c r="A27" s="45">
        <v>42090</v>
      </c>
      <c r="B27" s="46" t="str">
        <f t="shared" si="0"/>
        <v>15086</v>
      </c>
      <c r="C27" s="21" t="s">
        <v>27</v>
      </c>
      <c r="D27" s="21" t="s">
        <v>48</v>
      </c>
      <c r="E27" s="62">
        <v>3</v>
      </c>
      <c r="F27" s="32">
        <v>8</v>
      </c>
      <c r="G27" s="32" t="s">
        <v>34</v>
      </c>
      <c r="H27" s="47">
        <v>1900</v>
      </c>
      <c r="I27" s="47">
        <f t="shared" si="1"/>
        <v>1300</v>
      </c>
      <c r="J27" s="26" t="s">
        <v>37</v>
      </c>
      <c r="K27" s="22"/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/>
      <c r="S27" s="24"/>
      <c r="T27" s="24"/>
      <c r="U27" s="24"/>
      <c r="V27" s="24"/>
      <c r="W27" s="24"/>
      <c r="X27" s="24"/>
      <c r="Y27" s="24"/>
      <c r="Z27" s="24"/>
      <c r="AA27" s="24"/>
      <c r="AB27" s="24"/>
      <c r="AD27" s="26">
        <v>0</v>
      </c>
      <c r="AE27" s="47"/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24"/>
      <c r="AM27" s="24"/>
      <c r="AN27" s="24"/>
      <c r="AO27" s="24"/>
      <c r="AP27" s="24"/>
      <c r="AQ27" s="24"/>
      <c r="AR27" s="24"/>
      <c r="AS27" s="24"/>
      <c r="AT27" s="24"/>
      <c r="AU27" s="26"/>
      <c r="AV27" s="20">
        <v>72</v>
      </c>
      <c r="AW27" s="21">
        <v>71</v>
      </c>
      <c r="AX27" s="21">
        <v>1018.5</v>
      </c>
      <c r="AY27" s="21">
        <v>1019</v>
      </c>
      <c r="AZ27" s="32">
        <v>0</v>
      </c>
      <c r="BA27" s="32">
        <v>0</v>
      </c>
      <c r="BB27" s="32">
        <v>6.1</v>
      </c>
      <c r="BC27" s="32">
        <v>0</v>
      </c>
      <c r="BD27" s="32" t="s">
        <v>17</v>
      </c>
      <c r="BE27" s="32">
        <v>7</v>
      </c>
      <c r="BH27" s="21">
        <f t="shared" si="2"/>
        <v>32</v>
      </c>
      <c r="BJ27" s="105">
        <f t="shared" si="3"/>
        <v>0</v>
      </c>
      <c r="BK27" s="105">
        <f t="shared" si="4"/>
        <v>0</v>
      </c>
      <c r="BL27" s="99">
        <f t="shared" si="5"/>
        <v>0</v>
      </c>
      <c r="BM27" s="105">
        <f t="shared" si="6"/>
        <v>0</v>
      </c>
    </row>
    <row r="28" spans="1:65" s="21" customFormat="1" x14ac:dyDescent="0.25">
      <c r="A28" s="45">
        <v>42090</v>
      </c>
      <c r="B28" s="46" t="str">
        <f t="shared" si="0"/>
        <v>15086</v>
      </c>
      <c r="C28" s="21" t="s">
        <v>27</v>
      </c>
      <c r="D28" s="21" t="s">
        <v>48</v>
      </c>
      <c r="E28" s="62">
        <v>3</v>
      </c>
      <c r="F28" s="32">
        <v>9</v>
      </c>
      <c r="G28" s="32" t="s">
        <v>34</v>
      </c>
      <c r="H28" s="47">
        <v>1914</v>
      </c>
      <c r="I28" s="47">
        <f t="shared" si="1"/>
        <v>1314</v>
      </c>
      <c r="J28" s="26" t="s">
        <v>37</v>
      </c>
      <c r="K28" s="22"/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/>
      <c r="S28" s="24"/>
      <c r="T28" s="24"/>
      <c r="U28" s="24"/>
      <c r="V28" s="24"/>
      <c r="W28" s="24"/>
      <c r="X28" s="24"/>
      <c r="Y28" s="24"/>
      <c r="Z28" s="24"/>
      <c r="AA28" s="24"/>
      <c r="AB28" s="24"/>
      <c r="AD28" s="26">
        <v>0</v>
      </c>
      <c r="AE28" s="47"/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24"/>
      <c r="AM28" s="24"/>
      <c r="AN28" s="24"/>
      <c r="AO28" s="24"/>
      <c r="AP28" s="24"/>
      <c r="AQ28" s="24"/>
      <c r="AR28" s="24"/>
      <c r="AS28" s="24"/>
      <c r="AT28" s="24"/>
      <c r="AU28" s="26"/>
      <c r="AV28" s="20">
        <v>72</v>
      </c>
      <c r="AW28" s="21">
        <v>71</v>
      </c>
      <c r="AX28" s="21">
        <v>1018.5</v>
      </c>
      <c r="AY28" s="21">
        <v>1019</v>
      </c>
      <c r="AZ28" s="32">
        <v>0</v>
      </c>
      <c r="BA28" s="32">
        <v>0</v>
      </c>
      <c r="BB28" s="32">
        <v>4.2</v>
      </c>
      <c r="BC28" s="32">
        <v>0</v>
      </c>
      <c r="BD28" s="32" t="s">
        <v>17</v>
      </c>
      <c r="BE28" s="32">
        <v>7</v>
      </c>
      <c r="BH28" s="21">
        <f t="shared" si="2"/>
        <v>32</v>
      </c>
      <c r="BJ28" s="105">
        <f t="shared" si="3"/>
        <v>0</v>
      </c>
      <c r="BK28" s="105">
        <f t="shared" si="4"/>
        <v>0</v>
      </c>
      <c r="BL28" s="99">
        <f t="shared" si="5"/>
        <v>0</v>
      </c>
      <c r="BM28" s="105">
        <f t="shared" si="6"/>
        <v>0</v>
      </c>
    </row>
    <row r="29" spans="1:65" s="72" customFormat="1" x14ac:dyDescent="0.25">
      <c r="A29" s="70">
        <v>42090</v>
      </c>
      <c r="B29" s="71" t="str">
        <f t="shared" si="0"/>
        <v>15086</v>
      </c>
      <c r="C29" s="72" t="s">
        <v>27</v>
      </c>
      <c r="D29" s="72" t="s">
        <v>48</v>
      </c>
      <c r="E29" s="84">
        <v>3</v>
      </c>
      <c r="F29" s="73">
        <v>10</v>
      </c>
      <c r="G29" s="73" t="s">
        <v>34</v>
      </c>
      <c r="H29" s="23">
        <v>1922</v>
      </c>
      <c r="I29" s="23">
        <f t="shared" si="1"/>
        <v>1322</v>
      </c>
      <c r="J29" s="75" t="s">
        <v>37</v>
      </c>
      <c r="K29" s="23"/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3">
        <v>0</v>
      </c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D29" s="75">
        <v>0</v>
      </c>
      <c r="AE29" s="23"/>
      <c r="AF29" s="73">
        <v>0</v>
      </c>
      <c r="AG29" s="73">
        <v>0</v>
      </c>
      <c r="AH29" s="73">
        <v>0</v>
      </c>
      <c r="AI29" s="73">
        <v>0</v>
      </c>
      <c r="AJ29" s="73">
        <v>0</v>
      </c>
      <c r="AK29" s="73">
        <v>0</v>
      </c>
      <c r="AL29" s="73"/>
      <c r="AM29" s="73"/>
      <c r="AN29" s="73"/>
      <c r="AO29" s="73"/>
      <c r="AP29" s="73"/>
      <c r="AQ29" s="73"/>
      <c r="AR29" s="73"/>
      <c r="AS29" s="73"/>
      <c r="AT29" s="73"/>
      <c r="AU29" s="75"/>
      <c r="AV29" s="85">
        <v>72</v>
      </c>
      <c r="AW29" s="72">
        <v>71</v>
      </c>
      <c r="AX29" s="72">
        <v>1018.5</v>
      </c>
      <c r="AY29" s="72">
        <v>1019</v>
      </c>
      <c r="AZ29" s="73">
        <v>0</v>
      </c>
      <c r="BA29" s="73">
        <v>0</v>
      </c>
      <c r="BB29" s="73">
        <v>4.4000000000000004</v>
      </c>
      <c r="BC29" s="73">
        <v>0</v>
      </c>
      <c r="BD29" s="73" t="s">
        <v>53</v>
      </c>
      <c r="BE29" s="73">
        <v>7</v>
      </c>
      <c r="BH29" s="72">
        <f t="shared" si="2"/>
        <v>32</v>
      </c>
      <c r="BJ29" s="106">
        <f t="shared" si="3"/>
        <v>0</v>
      </c>
      <c r="BK29" s="106">
        <f t="shared" si="4"/>
        <v>0</v>
      </c>
      <c r="BL29" s="107">
        <f t="shared" si="5"/>
        <v>0</v>
      </c>
      <c r="BM29" s="106">
        <f t="shared" si="6"/>
        <v>0</v>
      </c>
    </row>
    <row r="30" spans="1:65" s="21" customFormat="1" x14ac:dyDescent="0.25">
      <c r="A30" s="45">
        <v>42090</v>
      </c>
      <c r="B30" s="46" t="str">
        <f t="shared" si="0"/>
        <v>15086</v>
      </c>
      <c r="C30" s="21" t="s">
        <v>27</v>
      </c>
      <c r="D30" s="21" t="s">
        <v>38</v>
      </c>
      <c r="E30" s="62">
        <v>4</v>
      </c>
      <c r="F30" s="32">
        <v>1</v>
      </c>
      <c r="G30" s="32" t="s">
        <v>34</v>
      </c>
      <c r="H30" s="47">
        <v>1712</v>
      </c>
      <c r="I30" s="47">
        <f t="shared" si="1"/>
        <v>1112</v>
      </c>
      <c r="J30" s="26" t="s">
        <v>37</v>
      </c>
      <c r="K30" s="22"/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/>
      <c r="S30" s="24"/>
      <c r="T30" s="24"/>
      <c r="U30" s="24"/>
      <c r="V30" s="24"/>
      <c r="W30" s="24"/>
      <c r="X30" s="24"/>
      <c r="Y30" s="24"/>
      <c r="Z30" s="24"/>
      <c r="AA30" s="24"/>
      <c r="AB30" s="24"/>
      <c r="AD30" s="26">
        <v>0</v>
      </c>
      <c r="AE30" s="47"/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24">
        <v>0</v>
      </c>
      <c r="AL30" s="24"/>
      <c r="AM30" s="24"/>
      <c r="AN30" s="24"/>
      <c r="AO30" s="24"/>
      <c r="AP30" s="24"/>
      <c r="AQ30" s="24"/>
      <c r="AR30" s="24"/>
      <c r="AS30" s="24"/>
      <c r="AT30" s="24"/>
      <c r="AU30" s="26"/>
      <c r="AV30" s="20">
        <v>79</v>
      </c>
      <c r="AW30" s="21">
        <v>71</v>
      </c>
      <c r="AX30" s="21">
        <v>1019.4</v>
      </c>
      <c r="AY30" s="21">
        <v>1091</v>
      </c>
      <c r="AZ30" s="32">
        <v>0</v>
      </c>
      <c r="BA30" s="32">
        <v>0</v>
      </c>
      <c r="BB30" s="32">
        <v>10.5</v>
      </c>
      <c r="BC30" s="32">
        <v>0</v>
      </c>
      <c r="BD30" s="32"/>
      <c r="BE30" s="32">
        <v>7</v>
      </c>
      <c r="BH30" s="21">
        <f t="shared" si="2"/>
        <v>32</v>
      </c>
      <c r="BJ30" s="105">
        <f t="shared" si="3"/>
        <v>0</v>
      </c>
      <c r="BK30" s="105">
        <f t="shared" si="4"/>
        <v>0</v>
      </c>
      <c r="BL30" s="99">
        <f t="shared" si="5"/>
        <v>0</v>
      </c>
      <c r="BM30" s="105">
        <f t="shared" si="6"/>
        <v>0</v>
      </c>
    </row>
    <row r="31" spans="1:65" s="21" customFormat="1" x14ac:dyDescent="0.25">
      <c r="A31" s="45">
        <v>42090</v>
      </c>
      <c r="B31" s="46" t="str">
        <f t="shared" si="0"/>
        <v>15086</v>
      </c>
      <c r="C31" s="21" t="s">
        <v>27</v>
      </c>
      <c r="D31" s="21" t="s">
        <v>38</v>
      </c>
      <c r="E31" s="62">
        <v>4</v>
      </c>
      <c r="F31" s="32">
        <v>2</v>
      </c>
      <c r="G31" s="32" t="s">
        <v>34</v>
      </c>
      <c r="H31" s="47">
        <v>1721</v>
      </c>
      <c r="I31" s="47">
        <f t="shared" si="1"/>
        <v>1121</v>
      </c>
      <c r="J31" s="26" t="s">
        <v>37</v>
      </c>
      <c r="K31" s="22"/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/>
      <c r="S31" s="24"/>
      <c r="T31" s="24"/>
      <c r="U31" s="24"/>
      <c r="V31" s="24"/>
      <c r="W31" s="24"/>
      <c r="X31" s="24"/>
      <c r="Y31" s="24"/>
      <c r="Z31" s="24"/>
      <c r="AA31" s="24"/>
      <c r="AB31" s="24"/>
      <c r="AD31" s="26">
        <v>0</v>
      </c>
      <c r="AE31" s="47"/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24">
        <v>0</v>
      </c>
      <c r="AL31" s="24"/>
      <c r="AM31" s="24"/>
      <c r="AN31" s="24"/>
      <c r="AO31" s="24"/>
      <c r="AP31" s="24"/>
      <c r="AQ31" s="24"/>
      <c r="AR31" s="24"/>
      <c r="AS31" s="24"/>
      <c r="AT31" s="24"/>
      <c r="AU31" s="26"/>
      <c r="AV31" s="20">
        <v>79</v>
      </c>
      <c r="AW31" s="21">
        <v>71</v>
      </c>
      <c r="AX31" s="21">
        <v>1019.4</v>
      </c>
      <c r="AY31" s="21">
        <v>1091</v>
      </c>
      <c r="AZ31" s="32">
        <v>0</v>
      </c>
      <c r="BA31" s="32">
        <v>0</v>
      </c>
      <c r="BB31" s="32">
        <v>2.8</v>
      </c>
      <c r="BC31" s="32">
        <v>0</v>
      </c>
      <c r="BD31" s="32" t="s">
        <v>19</v>
      </c>
      <c r="BE31" s="32">
        <v>7</v>
      </c>
      <c r="BH31" s="21">
        <f t="shared" si="2"/>
        <v>32</v>
      </c>
      <c r="BJ31" s="105">
        <f t="shared" si="3"/>
        <v>0</v>
      </c>
      <c r="BK31" s="105">
        <f t="shared" si="4"/>
        <v>0</v>
      </c>
      <c r="BL31" s="99">
        <f t="shared" si="5"/>
        <v>0</v>
      </c>
      <c r="BM31" s="105">
        <f t="shared" si="6"/>
        <v>0</v>
      </c>
    </row>
    <row r="32" spans="1:65" s="21" customFormat="1" x14ac:dyDescent="0.25">
      <c r="A32" s="45">
        <v>42090</v>
      </c>
      <c r="B32" s="46" t="str">
        <f t="shared" si="0"/>
        <v>15086</v>
      </c>
      <c r="C32" s="21" t="s">
        <v>27</v>
      </c>
      <c r="D32" s="21" t="s">
        <v>38</v>
      </c>
      <c r="E32" s="62">
        <v>4</v>
      </c>
      <c r="F32" s="32">
        <v>3</v>
      </c>
      <c r="G32" s="32" t="s">
        <v>34</v>
      </c>
      <c r="H32" s="47">
        <v>1732</v>
      </c>
      <c r="I32" s="47">
        <f t="shared" si="1"/>
        <v>1132</v>
      </c>
      <c r="J32" s="26" t="s">
        <v>37</v>
      </c>
      <c r="K32" s="22"/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/>
      <c r="S32" s="24"/>
      <c r="T32" s="24"/>
      <c r="U32" s="24"/>
      <c r="V32" s="24"/>
      <c r="W32" s="24"/>
      <c r="X32" s="24"/>
      <c r="Y32" s="24"/>
      <c r="Z32" s="24"/>
      <c r="AA32" s="24"/>
      <c r="AB32" s="24"/>
      <c r="AD32" s="26">
        <v>0</v>
      </c>
      <c r="AE32" s="47"/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24">
        <v>0</v>
      </c>
      <c r="AL32" s="24"/>
      <c r="AM32" s="24"/>
      <c r="AN32" s="24"/>
      <c r="AO32" s="24"/>
      <c r="AP32" s="24"/>
      <c r="AQ32" s="24"/>
      <c r="AR32" s="24"/>
      <c r="AS32" s="24"/>
      <c r="AT32" s="24"/>
      <c r="AU32" s="26"/>
      <c r="AV32" s="20">
        <v>79</v>
      </c>
      <c r="AW32" s="21">
        <v>71</v>
      </c>
      <c r="AX32" s="21">
        <v>1019.4</v>
      </c>
      <c r="AY32" s="21">
        <v>1091</v>
      </c>
      <c r="AZ32" s="32">
        <v>0</v>
      </c>
      <c r="BA32" s="32">
        <v>0</v>
      </c>
      <c r="BB32" s="32">
        <v>9</v>
      </c>
      <c r="BC32" s="32">
        <v>0</v>
      </c>
      <c r="BD32" s="32" t="s">
        <v>19</v>
      </c>
      <c r="BE32" s="32">
        <v>7</v>
      </c>
      <c r="BH32" s="21">
        <f t="shared" si="2"/>
        <v>32</v>
      </c>
      <c r="BJ32" s="105">
        <f t="shared" si="3"/>
        <v>0</v>
      </c>
      <c r="BK32" s="105">
        <f t="shared" si="4"/>
        <v>0</v>
      </c>
      <c r="BL32" s="99">
        <f t="shared" si="5"/>
        <v>0</v>
      </c>
      <c r="BM32" s="105">
        <f t="shared" si="6"/>
        <v>0</v>
      </c>
    </row>
    <row r="33" spans="1:65" s="21" customFormat="1" x14ac:dyDescent="0.25">
      <c r="A33" s="45">
        <v>42090</v>
      </c>
      <c r="B33" s="46" t="str">
        <f t="shared" si="0"/>
        <v>15086</v>
      </c>
      <c r="C33" s="21" t="s">
        <v>27</v>
      </c>
      <c r="D33" s="21" t="s">
        <v>38</v>
      </c>
      <c r="E33" s="62">
        <v>4</v>
      </c>
      <c r="F33" s="32">
        <v>4</v>
      </c>
      <c r="G33" s="32" t="s">
        <v>34</v>
      </c>
      <c r="H33" s="47">
        <v>1744</v>
      </c>
      <c r="I33" s="47">
        <f t="shared" si="1"/>
        <v>1144</v>
      </c>
      <c r="J33" s="26" t="s">
        <v>37</v>
      </c>
      <c r="K33" s="22"/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/>
      <c r="S33" s="24"/>
      <c r="T33" s="24"/>
      <c r="U33" s="24"/>
      <c r="V33" s="24"/>
      <c r="W33" s="24"/>
      <c r="X33" s="24"/>
      <c r="Y33" s="24"/>
      <c r="Z33" s="24"/>
      <c r="AA33" s="24"/>
      <c r="AB33" s="24"/>
      <c r="AD33" s="26">
        <v>0</v>
      </c>
      <c r="AE33" s="47"/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24">
        <v>0</v>
      </c>
      <c r="AL33" s="24"/>
      <c r="AM33" s="24"/>
      <c r="AN33" s="24"/>
      <c r="AO33" s="24"/>
      <c r="AP33" s="24"/>
      <c r="AQ33" s="24"/>
      <c r="AR33" s="24"/>
      <c r="AS33" s="24"/>
      <c r="AT33" s="24"/>
      <c r="AU33" s="26"/>
      <c r="AV33" s="20">
        <v>79</v>
      </c>
      <c r="AW33" s="21">
        <v>71</v>
      </c>
      <c r="AX33" s="21">
        <v>1019.4</v>
      </c>
      <c r="AY33" s="21">
        <v>1091</v>
      </c>
      <c r="AZ33" s="32">
        <v>0</v>
      </c>
      <c r="BA33" s="32">
        <v>3</v>
      </c>
      <c r="BB33" s="32">
        <v>4.5</v>
      </c>
      <c r="BC33" s="32">
        <v>0</v>
      </c>
      <c r="BD33" s="32" t="s">
        <v>19</v>
      </c>
      <c r="BE33" s="32">
        <v>7</v>
      </c>
      <c r="BH33" s="21">
        <f t="shared" si="2"/>
        <v>32</v>
      </c>
      <c r="BJ33" s="105">
        <f t="shared" si="3"/>
        <v>0</v>
      </c>
      <c r="BK33" s="105">
        <f t="shared" si="4"/>
        <v>0</v>
      </c>
      <c r="BL33" s="99">
        <f t="shared" si="5"/>
        <v>0</v>
      </c>
      <c r="BM33" s="105">
        <f t="shared" si="6"/>
        <v>0</v>
      </c>
    </row>
    <row r="34" spans="1:65" s="21" customFormat="1" x14ac:dyDescent="0.25">
      <c r="A34" s="45">
        <v>42090</v>
      </c>
      <c r="B34" s="46" t="str">
        <f t="shared" si="0"/>
        <v>15086</v>
      </c>
      <c r="C34" s="21" t="s">
        <v>27</v>
      </c>
      <c r="D34" s="21" t="s">
        <v>38</v>
      </c>
      <c r="E34" s="62">
        <v>4</v>
      </c>
      <c r="F34" s="32">
        <v>5</v>
      </c>
      <c r="G34" s="32" t="s">
        <v>34</v>
      </c>
      <c r="H34" s="47">
        <v>1756</v>
      </c>
      <c r="I34" s="47">
        <f t="shared" si="1"/>
        <v>1156</v>
      </c>
      <c r="J34" s="26" t="s">
        <v>37</v>
      </c>
      <c r="K34" s="22"/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/>
      <c r="S34" s="24"/>
      <c r="T34" s="24"/>
      <c r="U34" s="24"/>
      <c r="V34" s="24"/>
      <c r="W34" s="24"/>
      <c r="X34" s="24"/>
      <c r="Y34" s="24"/>
      <c r="Z34" s="24"/>
      <c r="AA34" s="24"/>
      <c r="AB34" s="24"/>
      <c r="AD34" s="26">
        <v>0</v>
      </c>
      <c r="AE34" s="47"/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24">
        <v>0</v>
      </c>
      <c r="AL34" s="24"/>
      <c r="AM34" s="24"/>
      <c r="AN34" s="24"/>
      <c r="AO34" s="24"/>
      <c r="AP34" s="24"/>
      <c r="AQ34" s="24"/>
      <c r="AR34" s="24"/>
      <c r="AS34" s="24"/>
      <c r="AT34" s="24"/>
      <c r="AU34" s="26"/>
      <c r="AV34" s="20">
        <v>79</v>
      </c>
      <c r="AW34" s="21">
        <v>71</v>
      </c>
      <c r="AX34" s="21">
        <v>1019.4</v>
      </c>
      <c r="AY34" s="21">
        <v>1091</v>
      </c>
      <c r="AZ34" s="32">
        <v>0</v>
      </c>
      <c r="BA34" s="32">
        <v>0</v>
      </c>
      <c r="BB34" s="32">
        <v>8.5</v>
      </c>
      <c r="BC34" s="32">
        <v>0</v>
      </c>
      <c r="BD34" s="32" t="s">
        <v>19</v>
      </c>
      <c r="BE34" s="32">
        <v>7</v>
      </c>
      <c r="BH34" s="21">
        <f t="shared" si="2"/>
        <v>32</v>
      </c>
      <c r="BJ34" s="105">
        <f t="shared" si="3"/>
        <v>0</v>
      </c>
      <c r="BK34" s="105">
        <f t="shared" si="4"/>
        <v>0</v>
      </c>
      <c r="BL34" s="99">
        <f t="shared" si="5"/>
        <v>0</v>
      </c>
      <c r="BM34" s="105">
        <f t="shared" si="6"/>
        <v>0</v>
      </c>
    </row>
    <row r="35" spans="1:65" s="21" customFormat="1" x14ac:dyDescent="0.25">
      <c r="A35" s="45">
        <v>42090</v>
      </c>
      <c r="B35" s="46" t="str">
        <f t="shared" si="0"/>
        <v>15086</v>
      </c>
      <c r="C35" s="21" t="s">
        <v>27</v>
      </c>
      <c r="D35" s="21" t="s">
        <v>38</v>
      </c>
      <c r="E35" s="62">
        <v>4</v>
      </c>
      <c r="F35" s="32">
        <v>6</v>
      </c>
      <c r="G35" s="32" t="s">
        <v>34</v>
      </c>
      <c r="H35" s="47">
        <v>1808</v>
      </c>
      <c r="I35" s="47">
        <f t="shared" si="1"/>
        <v>1208</v>
      </c>
      <c r="J35" s="26" t="s">
        <v>37</v>
      </c>
      <c r="K35" s="22"/>
      <c r="L35" s="32">
        <v>0</v>
      </c>
      <c r="M35" s="32">
        <v>0</v>
      </c>
      <c r="N35" s="32">
        <v>0</v>
      </c>
      <c r="O35" s="32">
        <v>1</v>
      </c>
      <c r="P35" s="32">
        <v>0</v>
      </c>
      <c r="Q35" s="32">
        <v>0</v>
      </c>
      <c r="R35" s="32"/>
      <c r="S35" s="24"/>
      <c r="T35" s="24"/>
      <c r="U35" s="24"/>
      <c r="V35" s="24" t="s">
        <v>31</v>
      </c>
      <c r="W35" s="24" t="s">
        <v>46</v>
      </c>
      <c r="X35" s="32">
        <v>325</v>
      </c>
      <c r="Y35" s="24"/>
      <c r="Z35" s="24"/>
      <c r="AA35" s="24"/>
      <c r="AB35" s="24"/>
      <c r="AD35" s="26">
        <v>1</v>
      </c>
      <c r="AE35" s="47"/>
      <c r="AF35" s="32">
        <v>0</v>
      </c>
      <c r="AG35" s="32">
        <v>0</v>
      </c>
      <c r="AH35" s="32">
        <v>0</v>
      </c>
      <c r="AI35" s="32">
        <v>0</v>
      </c>
      <c r="AJ35" s="32">
        <v>2</v>
      </c>
      <c r="AK35" s="24">
        <v>0</v>
      </c>
      <c r="AL35" s="24"/>
      <c r="AM35" s="24"/>
      <c r="AN35" s="24" t="s">
        <v>20</v>
      </c>
      <c r="AO35" s="24">
        <v>0</v>
      </c>
      <c r="AP35" s="24" t="s">
        <v>32</v>
      </c>
      <c r="AQ35" s="24"/>
      <c r="AR35" s="24" t="s">
        <v>20</v>
      </c>
      <c r="AS35" s="24">
        <v>0</v>
      </c>
      <c r="AT35" s="24" t="s">
        <v>32</v>
      </c>
      <c r="AU35" s="26">
        <v>2</v>
      </c>
      <c r="AV35" s="20">
        <v>79</v>
      </c>
      <c r="AW35" s="21">
        <v>71</v>
      </c>
      <c r="AX35" s="21">
        <v>1019.4</v>
      </c>
      <c r="AY35" s="21">
        <v>1091</v>
      </c>
      <c r="AZ35" s="32">
        <v>0</v>
      </c>
      <c r="BA35" s="32">
        <v>0</v>
      </c>
      <c r="BB35" s="32">
        <v>8</v>
      </c>
      <c r="BC35" s="32">
        <v>0</v>
      </c>
      <c r="BD35" s="32" t="s">
        <v>19</v>
      </c>
      <c r="BE35" s="32">
        <v>7</v>
      </c>
      <c r="BH35" s="21">
        <f t="shared" si="2"/>
        <v>32</v>
      </c>
      <c r="BJ35" s="105">
        <f t="shared" si="3"/>
        <v>0</v>
      </c>
      <c r="BK35" s="105">
        <f t="shared" si="4"/>
        <v>0</v>
      </c>
      <c r="BL35" s="99">
        <f t="shared" si="5"/>
        <v>0</v>
      </c>
      <c r="BM35" s="105">
        <f t="shared" si="6"/>
        <v>1</v>
      </c>
    </row>
    <row r="36" spans="1:65" s="72" customFormat="1" x14ac:dyDescent="0.25">
      <c r="A36" s="70">
        <v>42090</v>
      </c>
      <c r="B36" s="71" t="str">
        <f t="shared" ref="B36:B67" si="7">RIGHT(YEAR(A36),2)&amp;TEXT(A36-DATE(YEAR(A36),1,0),"000")</f>
        <v>15086</v>
      </c>
      <c r="C36" s="72" t="s">
        <v>27</v>
      </c>
      <c r="D36" s="72" t="s">
        <v>38</v>
      </c>
      <c r="E36" s="84">
        <v>4</v>
      </c>
      <c r="F36" s="73">
        <v>7</v>
      </c>
      <c r="G36" s="73" t="s">
        <v>34</v>
      </c>
      <c r="H36" s="23">
        <v>1821</v>
      </c>
      <c r="I36" s="23">
        <f t="shared" ref="I36:I67" si="8">H36-600</f>
        <v>1221</v>
      </c>
      <c r="J36" s="75" t="s">
        <v>37</v>
      </c>
      <c r="K36" s="23"/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3">
        <v>0</v>
      </c>
      <c r="R36" s="73"/>
      <c r="S36" s="73">
        <v>1</v>
      </c>
      <c r="T36" s="73"/>
      <c r="U36" s="73"/>
      <c r="V36" s="73" t="s">
        <v>31</v>
      </c>
      <c r="W36" s="73" t="s">
        <v>31</v>
      </c>
      <c r="X36" s="73">
        <v>115</v>
      </c>
      <c r="Y36" s="73"/>
      <c r="Z36" s="73"/>
      <c r="AA36" s="73"/>
      <c r="AB36" s="73"/>
      <c r="AD36" s="75">
        <v>1</v>
      </c>
      <c r="AE36" s="23"/>
      <c r="AF36" s="73">
        <v>0</v>
      </c>
      <c r="AG36" s="73">
        <v>0</v>
      </c>
      <c r="AH36" s="73">
        <v>1</v>
      </c>
      <c r="AI36" s="73">
        <v>0</v>
      </c>
      <c r="AJ36" s="73">
        <v>0</v>
      </c>
      <c r="AK36" s="73">
        <v>0</v>
      </c>
      <c r="AL36" s="73">
        <v>1</v>
      </c>
      <c r="AM36" s="73">
        <v>1</v>
      </c>
      <c r="AN36" s="73" t="s">
        <v>31</v>
      </c>
      <c r="AO36" s="73">
        <v>115</v>
      </c>
      <c r="AP36" s="73" t="s">
        <v>32</v>
      </c>
      <c r="AQ36" s="73"/>
      <c r="AR36" s="73" t="s">
        <v>31</v>
      </c>
      <c r="AS36" s="73">
        <v>323</v>
      </c>
      <c r="AT36" s="73" t="s">
        <v>32</v>
      </c>
      <c r="AU36" s="75">
        <v>1</v>
      </c>
      <c r="AV36" s="85">
        <v>79</v>
      </c>
      <c r="AW36" s="72">
        <v>71</v>
      </c>
      <c r="AX36" s="72">
        <v>1019.4</v>
      </c>
      <c r="AY36" s="72">
        <v>1091</v>
      </c>
      <c r="AZ36" s="73">
        <v>0</v>
      </c>
      <c r="BA36" s="73">
        <v>1</v>
      </c>
      <c r="BB36" s="73">
        <v>8</v>
      </c>
      <c r="BC36" s="73">
        <v>0</v>
      </c>
      <c r="BD36" s="73" t="s">
        <v>19</v>
      </c>
      <c r="BE36" s="73">
        <v>7</v>
      </c>
      <c r="BH36" s="72">
        <f t="shared" ref="BH36:BH67" si="9">CONVERT(BG36,"C","F")</f>
        <v>32</v>
      </c>
      <c r="BJ36" s="106">
        <f t="shared" si="3"/>
        <v>0</v>
      </c>
      <c r="BK36" s="106">
        <f t="shared" si="4"/>
        <v>0</v>
      </c>
      <c r="BL36" s="107">
        <f t="shared" si="5"/>
        <v>0</v>
      </c>
      <c r="BM36" s="106">
        <f t="shared" si="6"/>
        <v>0</v>
      </c>
    </row>
    <row r="37" spans="1:65" s="21" customFormat="1" x14ac:dyDescent="0.25">
      <c r="A37" s="45">
        <v>42090</v>
      </c>
      <c r="B37" s="46" t="str">
        <f t="shared" si="7"/>
        <v>15086</v>
      </c>
      <c r="C37" s="21" t="s">
        <v>27</v>
      </c>
      <c r="D37" s="21" t="s">
        <v>33</v>
      </c>
      <c r="E37" s="62">
        <v>6</v>
      </c>
      <c r="F37" s="32">
        <v>1</v>
      </c>
      <c r="G37" s="32" t="s">
        <v>34</v>
      </c>
      <c r="H37" s="22">
        <v>1703</v>
      </c>
      <c r="I37" s="47">
        <f t="shared" si="8"/>
        <v>1103</v>
      </c>
      <c r="J37" s="26" t="s">
        <v>37</v>
      </c>
      <c r="K37" s="22"/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/>
      <c r="S37" s="24"/>
      <c r="T37" s="24"/>
      <c r="U37" s="24"/>
      <c r="V37" s="24"/>
      <c r="W37" s="24"/>
      <c r="X37" s="24"/>
      <c r="Y37" s="24"/>
      <c r="Z37" s="24"/>
      <c r="AA37" s="24"/>
      <c r="AB37" s="24"/>
      <c r="AD37" s="26">
        <v>0</v>
      </c>
      <c r="AE37" s="47"/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24">
        <v>0</v>
      </c>
      <c r="AL37" s="24"/>
      <c r="AM37" s="24"/>
      <c r="AN37" s="24"/>
      <c r="AO37" s="24"/>
      <c r="AP37" s="24"/>
      <c r="AQ37" s="24"/>
      <c r="AR37" s="24"/>
      <c r="AS37" s="24"/>
      <c r="AT37" s="24"/>
      <c r="AU37" s="80"/>
      <c r="AV37" s="47">
        <v>78.900000000000006</v>
      </c>
      <c r="AW37" s="32">
        <v>71</v>
      </c>
      <c r="AX37" s="32">
        <v>1019.3</v>
      </c>
      <c r="AY37" s="32">
        <v>1019</v>
      </c>
      <c r="AZ37" s="32">
        <v>0</v>
      </c>
      <c r="BA37" s="32">
        <v>3</v>
      </c>
      <c r="BB37" s="32">
        <v>5.0999999999999996</v>
      </c>
      <c r="BC37" s="32">
        <v>0</v>
      </c>
      <c r="BD37" s="32" t="s">
        <v>17</v>
      </c>
      <c r="BE37" s="32">
        <v>7</v>
      </c>
      <c r="BH37" s="21">
        <f t="shared" si="9"/>
        <v>32</v>
      </c>
      <c r="BJ37" s="105">
        <f t="shared" si="3"/>
        <v>0</v>
      </c>
      <c r="BK37" s="105">
        <f t="shared" si="4"/>
        <v>0</v>
      </c>
      <c r="BL37" s="99">
        <f t="shared" si="5"/>
        <v>0</v>
      </c>
      <c r="BM37" s="105">
        <f t="shared" si="6"/>
        <v>0</v>
      </c>
    </row>
    <row r="38" spans="1:65" s="21" customFormat="1" x14ac:dyDescent="0.25">
      <c r="A38" s="45">
        <v>42090</v>
      </c>
      <c r="B38" s="46" t="str">
        <f t="shared" si="7"/>
        <v>15086</v>
      </c>
      <c r="C38" s="21" t="s">
        <v>27</v>
      </c>
      <c r="D38" s="21" t="s">
        <v>33</v>
      </c>
      <c r="E38" s="62">
        <v>6</v>
      </c>
      <c r="F38" s="32">
        <v>2</v>
      </c>
      <c r="G38" s="32" t="s">
        <v>34</v>
      </c>
      <c r="H38" s="22">
        <v>1717</v>
      </c>
      <c r="I38" s="47">
        <f t="shared" si="8"/>
        <v>1117</v>
      </c>
      <c r="J38" s="26" t="s">
        <v>37</v>
      </c>
      <c r="K38" s="22"/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/>
      <c r="S38" s="24"/>
      <c r="T38" s="24"/>
      <c r="U38" s="24"/>
      <c r="V38" s="24"/>
      <c r="W38" s="24"/>
      <c r="X38" s="24"/>
      <c r="Y38" s="24"/>
      <c r="Z38" s="24"/>
      <c r="AA38" s="24"/>
      <c r="AB38" s="24"/>
      <c r="AD38" s="26">
        <v>0</v>
      </c>
      <c r="AE38" s="47"/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24">
        <v>0</v>
      </c>
      <c r="AL38" s="24"/>
      <c r="AM38" s="24"/>
      <c r="AN38" s="24"/>
      <c r="AO38" s="24"/>
      <c r="AP38" s="24"/>
      <c r="AQ38" s="24"/>
      <c r="AR38" s="24"/>
      <c r="AS38" s="24"/>
      <c r="AT38" s="24"/>
      <c r="AU38" s="26"/>
      <c r="AV38" s="47">
        <v>78.900000000000006</v>
      </c>
      <c r="AW38" s="32">
        <v>71</v>
      </c>
      <c r="AX38" s="32">
        <v>1019.3</v>
      </c>
      <c r="AY38" s="32">
        <v>1019</v>
      </c>
      <c r="AZ38" s="32">
        <v>0</v>
      </c>
      <c r="BA38" s="32">
        <v>3</v>
      </c>
      <c r="BB38" s="32">
        <v>5.2</v>
      </c>
      <c r="BC38" s="32">
        <v>0</v>
      </c>
      <c r="BD38" s="32" t="s">
        <v>17</v>
      </c>
      <c r="BE38" s="32">
        <v>7</v>
      </c>
      <c r="BH38" s="21">
        <f t="shared" si="9"/>
        <v>32</v>
      </c>
      <c r="BJ38" s="105">
        <f t="shared" si="3"/>
        <v>0</v>
      </c>
      <c r="BK38" s="105">
        <f t="shared" si="4"/>
        <v>0</v>
      </c>
      <c r="BL38" s="99">
        <f t="shared" si="5"/>
        <v>0</v>
      </c>
      <c r="BM38" s="105">
        <f t="shared" si="6"/>
        <v>0</v>
      </c>
    </row>
    <row r="39" spans="1:65" s="21" customFormat="1" x14ac:dyDescent="0.25">
      <c r="A39" s="45">
        <v>42090</v>
      </c>
      <c r="B39" s="46" t="str">
        <f t="shared" si="7"/>
        <v>15086</v>
      </c>
      <c r="C39" s="21" t="s">
        <v>27</v>
      </c>
      <c r="D39" s="21" t="s">
        <v>33</v>
      </c>
      <c r="E39" s="62">
        <v>6</v>
      </c>
      <c r="F39" s="32">
        <v>3</v>
      </c>
      <c r="G39" s="32" t="s">
        <v>34</v>
      </c>
      <c r="H39" s="22">
        <v>1734</v>
      </c>
      <c r="I39" s="47">
        <f t="shared" si="8"/>
        <v>1134</v>
      </c>
      <c r="J39" s="26" t="s">
        <v>37</v>
      </c>
      <c r="K39" s="22"/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/>
      <c r="S39" s="24"/>
      <c r="T39" s="24"/>
      <c r="U39" s="24"/>
      <c r="V39" s="24"/>
      <c r="W39" s="24"/>
      <c r="X39" s="24"/>
      <c r="Y39" s="24"/>
      <c r="Z39" s="24"/>
      <c r="AA39" s="24"/>
      <c r="AB39" s="24"/>
      <c r="AD39" s="26">
        <v>0</v>
      </c>
      <c r="AE39" s="47"/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24">
        <v>0</v>
      </c>
      <c r="AL39" s="24"/>
      <c r="AM39" s="24"/>
      <c r="AN39" s="24"/>
      <c r="AO39" s="24"/>
      <c r="AP39" s="24"/>
      <c r="AQ39" s="24"/>
      <c r="AR39" s="24"/>
      <c r="AS39" s="24"/>
      <c r="AT39" s="24"/>
      <c r="AU39" s="26"/>
      <c r="AV39" s="47">
        <v>78.900000000000006</v>
      </c>
      <c r="AW39" s="32">
        <v>71</v>
      </c>
      <c r="AX39" s="32">
        <v>1019.3</v>
      </c>
      <c r="AY39" s="32">
        <v>1019</v>
      </c>
      <c r="AZ39" s="32">
        <v>0</v>
      </c>
      <c r="BA39" s="32">
        <v>3</v>
      </c>
      <c r="BB39" s="32">
        <v>12</v>
      </c>
      <c r="BC39" s="32">
        <v>0</v>
      </c>
      <c r="BD39" s="32" t="s">
        <v>17</v>
      </c>
      <c r="BE39" s="32">
        <v>7</v>
      </c>
      <c r="BH39" s="21">
        <f t="shared" si="9"/>
        <v>32</v>
      </c>
      <c r="BJ39" s="105">
        <f t="shared" si="3"/>
        <v>0</v>
      </c>
      <c r="BK39" s="105">
        <f t="shared" si="4"/>
        <v>0</v>
      </c>
      <c r="BL39" s="99">
        <f t="shared" si="5"/>
        <v>0</v>
      </c>
      <c r="BM39" s="105">
        <f t="shared" si="6"/>
        <v>0</v>
      </c>
    </row>
    <row r="40" spans="1:65" s="21" customFormat="1" x14ac:dyDescent="0.25">
      <c r="A40" s="45">
        <v>42090</v>
      </c>
      <c r="B40" s="46" t="str">
        <f t="shared" si="7"/>
        <v>15086</v>
      </c>
      <c r="C40" s="21" t="s">
        <v>27</v>
      </c>
      <c r="D40" s="21" t="s">
        <v>33</v>
      </c>
      <c r="E40" s="62">
        <v>6</v>
      </c>
      <c r="F40" s="32">
        <v>4</v>
      </c>
      <c r="G40" s="32" t="s">
        <v>34</v>
      </c>
      <c r="H40" s="22">
        <v>1750</v>
      </c>
      <c r="I40" s="47">
        <f t="shared" si="8"/>
        <v>1150</v>
      </c>
      <c r="J40" s="26" t="s">
        <v>37</v>
      </c>
      <c r="K40" s="22"/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/>
      <c r="S40" s="24"/>
      <c r="T40" s="24"/>
      <c r="U40" s="24"/>
      <c r="V40" s="24"/>
      <c r="W40" s="24"/>
      <c r="X40" s="24"/>
      <c r="Y40" s="24"/>
      <c r="Z40" s="24"/>
      <c r="AA40" s="24"/>
      <c r="AB40" s="24"/>
      <c r="AD40" s="26">
        <v>0</v>
      </c>
      <c r="AE40" s="47"/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24">
        <v>0</v>
      </c>
      <c r="AL40" s="24"/>
      <c r="AM40" s="24"/>
      <c r="AN40" s="24"/>
      <c r="AO40" s="24"/>
      <c r="AP40" s="24"/>
      <c r="AQ40" s="24"/>
      <c r="AR40" s="24"/>
      <c r="AS40" s="24"/>
      <c r="AT40" s="24"/>
      <c r="AU40" s="26"/>
      <c r="AV40" s="47">
        <v>78.900000000000006</v>
      </c>
      <c r="AW40" s="32">
        <v>71</v>
      </c>
      <c r="AX40" s="32">
        <v>1019.3</v>
      </c>
      <c r="AY40" s="32">
        <v>1019</v>
      </c>
      <c r="AZ40" s="32">
        <v>0</v>
      </c>
      <c r="BA40" s="32">
        <v>3</v>
      </c>
      <c r="BB40" s="32">
        <v>8</v>
      </c>
      <c r="BC40" s="32">
        <v>0</v>
      </c>
      <c r="BD40" s="32" t="s">
        <v>17</v>
      </c>
      <c r="BE40" s="32">
        <v>7</v>
      </c>
      <c r="BH40" s="21">
        <f t="shared" si="9"/>
        <v>32</v>
      </c>
      <c r="BJ40" s="105">
        <f t="shared" si="3"/>
        <v>0</v>
      </c>
      <c r="BK40" s="105">
        <f t="shared" si="4"/>
        <v>0</v>
      </c>
      <c r="BL40" s="99">
        <f t="shared" si="5"/>
        <v>0</v>
      </c>
      <c r="BM40" s="105">
        <f t="shared" si="6"/>
        <v>0</v>
      </c>
    </row>
    <row r="41" spans="1:65" s="21" customFormat="1" x14ac:dyDescent="0.25">
      <c r="A41" s="45">
        <v>42090</v>
      </c>
      <c r="B41" s="46" t="str">
        <f t="shared" si="7"/>
        <v>15086</v>
      </c>
      <c r="C41" s="21" t="s">
        <v>27</v>
      </c>
      <c r="D41" s="21" t="s">
        <v>33</v>
      </c>
      <c r="E41" s="62">
        <v>6</v>
      </c>
      <c r="F41" s="32">
        <v>5</v>
      </c>
      <c r="G41" s="32" t="s">
        <v>34</v>
      </c>
      <c r="H41" s="22">
        <v>1803</v>
      </c>
      <c r="I41" s="47">
        <f t="shared" si="8"/>
        <v>1203</v>
      </c>
      <c r="J41" s="26" t="s">
        <v>37</v>
      </c>
      <c r="K41" s="22"/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/>
      <c r="S41" s="24"/>
      <c r="T41" s="24"/>
      <c r="U41" s="24"/>
      <c r="V41" s="24"/>
      <c r="W41" s="24"/>
      <c r="X41" s="24"/>
      <c r="Y41" s="24"/>
      <c r="Z41" s="24"/>
      <c r="AA41" s="24"/>
      <c r="AB41" s="24"/>
      <c r="AD41" s="26">
        <v>0</v>
      </c>
      <c r="AE41" s="47"/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24">
        <v>0</v>
      </c>
      <c r="AL41" s="24"/>
      <c r="AM41" s="24"/>
      <c r="AN41" s="24"/>
      <c r="AO41" s="24"/>
      <c r="AP41" s="24"/>
      <c r="AQ41" s="24"/>
      <c r="AR41" s="24"/>
      <c r="AS41" s="24"/>
      <c r="AT41" s="24"/>
      <c r="AU41" s="26"/>
      <c r="AV41" s="47">
        <v>78.900000000000006</v>
      </c>
      <c r="AW41" s="32">
        <v>71</v>
      </c>
      <c r="AX41" s="32">
        <v>1019.3</v>
      </c>
      <c r="AY41" s="32">
        <v>1019</v>
      </c>
      <c r="AZ41" s="32">
        <v>0</v>
      </c>
      <c r="BA41" s="32">
        <v>3</v>
      </c>
      <c r="BB41" s="32">
        <v>7.5</v>
      </c>
      <c r="BC41" s="32">
        <v>0</v>
      </c>
      <c r="BD41" s="32" t="s">
        <v>17</v>
      </c>
      <c r="BE41" s="32">
        <v>7</v>
      </c>
      <c r="BH41" s="21">
        <f t="shared" si="9"/>
        <v>32</v>
      </c>
      <c r="BJ41" s="105">
        <f t="shared" si="3"/>
        <v>0</v>
      </c>
      <c r="BK41" s="105">
        <f t="shared" si="4"/>
        <v>0</v>
      </c>
      <c r="BL41" s="99">
        <f t="shared" si="5"/>
        <v>0</v>
      </c>
      <c r="BM41" s="105">
        <f t="shared" si="6"/>
        <v>0</v>
      </c>
    </row>
    <row r="42" spans="1:65" s="21" customFormat="1" x14ac:dyDescent="0.25">
      <c r="A42" s="45">
        <v>42090</v>
      </c>
      <c r="B42" s="46" t="str">
        <f t="shared" si="7"/>
        <v>15086</v>
      </c>
      <c r="C42" s="21" t="s">
        <v>27</v>
      </c>
      <c r="D42" s="21" t="s">
        <v>33</v>
      </c>
      <c r="E42" s="62">
        <v>6</v>
      </c>
      <c r="F42" s="32">
        <v>6</v>
      </c>
      <c r="G42" s="32" t="s">
        <v>34</v>
      </c>
      <c r="H42" s="22">
        <v>1817</v>
      </c>
      <c r="I42" s="47">
        <f t="shared" si="8"/>
        <v>1217</v>
      </c>
      <c r="J42" s="26" t="s">
        <v>37</v>
      </c>
      <c r="K42" s="22"/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/>
      <c r="S42" s="24"/>
      <c r="T42" s="24"/>
      <c r="U42" s="24"/>
      <c r="V42" s="24"/>
      <c r="W42" s="24"/>
      <c r="X42" s="24"/>
      <c r="Y42" s="24"/>
      <c r="Z42" s="24"/>
      <c r="AA42" s="24"/>
      <c r="AB42" s="24"/>
      <c r="AD42" s="26">
        <v>0</v>
      </c>
      <c r="AE42" s="47"/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24">
        <v>0</v>
      </c>
      <c r="AL42" s="24"/>
      <c r="AM42" s="24"/>
      <c r="AN42" s="24"/>
      <c r="AO42" s="24"/>
      <c r="AP42" s="24"/>
      <c r="AQ42" s="24"/>
      <c r="AR42" s="24"/>
      <c r="AS42" s="24"/>
      <c r="AT42" s="24"/>
      <c r="AU42" s="26"/>
      <c r="AV42" s="47">
        <v>78.900000000000006</v>
      </c>
      <c r="AW42" s="32">
        <v>71</v>
      </c>
      <c r="AX42" s="32">
        <v>1019.3</v>
      </c>
      <c r="AY42" s="32">
        <v>1019</v>
      </c>
      <c r="AZ42" s="32">
        <v>0</v>
      </c>
      <c r="BA42" s="32">
        <v>3</v>
      </c>
      <c r="BB42" s="32">
        <v>5.5</v>
      </c>
      <c r="BC42" s="32">
        <v>0</v>
      </c>
      <c r="BD42" s="32" t="s">
        <v>17</v>
      </c>
      <c r="BE42" s="32">
        <v>7</v>
      </c>
      <c r="BH42" s="21">
        <f t="shared" si="9"/>
        <v>32</v>
      </c>
      <c r="BJ42" s="105">
        <f t="shared" si="3"/>
        <v>0</v>
      </c>
      <c r="BK42" s="105">
        <f t="shared" si="4"/>
        <v>0</v>
      </c>
      <c r="BL42" s="99">
        <f t="shared" si="5"/>
        <v>0</v>
      </c>
      <c r="BM42" s="105">
        <f t="shared" si="6"/>
        <v>0</v>
      </c>
    </row>
    <row r="43" spans="1:65" s="21" customFormat="1" x14ac:dyDescent="0.25">
      <c r="A43" s="45">
        <v>42090</v>
      </c>
      <c r="B43" s="46" t="str">
        <f t="shared" si="7"/>
        <v>15086</v>
      </c>
      <c r="C43" s="21" t="s">
        <v>27</v>
      </c>
      <c r="D43" s="21" t="s">
        <v>33</v>
      </c>
      <c r="E43" s="62">
        <v>6</v>
      </c>
      <c r="F43" s="32">
        <v>7</v>
      </c>
      <c r="G43" s="32" t="s">
        <v>34</v>
      </c>
      <c r="H43" s="47">
        <v>1830</v>
      </c>
      <c r="I43" s="47">
        <f t="shared" si="8"/>
        <v>1230</v>
      </c>
      <c r="J43" s="26" t="s">
        <v>37</v>
      </c>
      <c r="K43" s="22"/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1</v>
      </c>
      <c r="S43" s="24"/>
      <c r="T43" s="24"/>
      <c r="U43" s="24"/>
      <c r="V43" s="24" t="s">
        <v>31</v>
      </c>
      <c r="W43" s="24" t="s">
        <v>32</v>
      </c>
      <c r="X43" s="24">
        <v>360</v>
      </c>
      <c r="Y43" s="24"/>
      <c r="Z43" s="24"/>
      <c r="AA43" s="24"/>
      <c r="AB43" s="24"/>
      <c r="AD43" s="26">
        <v>1</v>
      </c>
      <c r="AE43" s="47"/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24">
        <v>0</v>
      </c>
      <c r="AL43" s="24"/>
      <c r="AM43" s="24"/>
      <c r="AN43" s="24"/>
      <c r="AO43" s="24"/>
      <c r="AP43" s="24"/>
      <c r="AQ43" s="24"/>
      <c r="AR43" s="24"/>
      <c r="AS43" s="24"/>
      <c r="AT43" s="24"/>
      <c r="AU43" s="26"/>
      <c r="AV43" s="47">
        <v>78.900000000000006</v>
      </c>
      <c r="AW43" s="32">
        <v>71</v>
      </c>
      <c r="AX43" s="32">
        <v>1019.3</v>
      </c>
      <c r="AY43" s="32">
        <v>1019</v>
      </c>
      <c r="AZ43" s="32">
        <v>0</v>
      </c>
      <c r="BA43" s="32">
        <v>3</v>
      </c>
      <c r="BB43" s="32">
        <v>5</v>
      </c>
      <c r="BC43" s="32">
        <v>0</v>
      </c>
      <c r="BD43" s="32" t="s">
        <v>17</v>
      </c>
      <c r="BE43" s="32">
        <v>7</v>
      </c>
      <c r="BH43" s="21">
        <f t="shared" si="9"/>
        <v>32</v>
      </c>
      <c r="BJ43" s="105">
        <f t="shared" si="3"/>
        <v>0</v>
      </c>
      <c r="BK43" s="105">
        <f t="shared" si="4"/>
        <v>0</v>
      </c>
      <c r="BL43" s="99">
        <f t="shared" si="5"/>
        <v>0</v>
      </c>
      <c r="BM43" s="105">
        <f t="shared" si="6"/>
        <v>0</v>
      </c>
    </row>
    <row r="44" spans="1:65" s="21" customFormat="1" x14ac:dyDescent="0.25">
      <c r="A44" s="45">
        <v>42090</v>
      </c>
      <c r="B44" s="46" t="str">
        <f t="shared" si="7"/>
        <v>15086</v>
      </c>
      <c r="C44" s="21" t="s">
        <v>27</v>
      </c>
      <c r="D44" s="21" t="s">
        <v>33</v>
      </c>
      <c r="E44" s="62">
        <v>6</v>
      </c>
      <c r="F44" s="32">
        <v>8</v>
      </c>
      <c r="G44" s="32" t="s">
        <v>34</v>
      </c>
      <c r="H44" s="47">
        <v>1845</v>
      </c>
      <c r="I44" s="47">
        <f t="shared" si="8"/>
        <v>1245</v>
      </c>
      <c r="J44" s="26" t="s">
        <v>37</v>
      </c>
      <c r="K44" s="22"/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/>
      <c r="S44" s="24"/>
      <c r="T44" s="24"/>
      <c r="U44" s="24"/>
      <c r="V44" s="24"/>
      <c r="W44" s="24"/>
      <c r="X44" s="24"/>
      <c r="Y44" s="24"/>
      <c r="Z44" s="24"/>
      <c r="AA44" s="24"/>
      <c r="AB44" s="24"/>
      <c r="AD44" s="26">
        <v>0</v>
      </c>
      <c r="AE44" s="47"/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24">
        <v>0</v>
      </c>
      <c r="AL44" s="24"/>
      <c r="AM44" s="24"/>
      <c r="AN44" s="24"/>
      <c r="AO44" s="24"/>
      <c r="AP44" s="24"/>
      <c r="AQ44" s="24"/>
      <c r="AR44" s="24"/>
      <c r="AS44" s="24"/>
      <c r="AT44" s="24"/>
      <c r="AU44" s="26"/>
      <c r="AV44" s="47">
        <v>78.900000000000006</v>
      </c>
      <c r="AW44" s="32">
        <v>71</v>
      </c>
      <c r="AX44" s="32">
        <v>1019.3</v>
      </c>
      <c r="AY44" s="32">
        <v>1019</v>
      </c>
      <c r="AZ44" s="32">
        <v>0</v>
      </c>
      <c r="BA44" s="32">
        <v>4</v>
      </c>
      <c r="BB44" s="32">
        <v>4.2</v>
      </c>
      <c r="BC44" s="32">
        <v>0</v>
      </c>
      <c r="BD44" s="32" t="s">
        <v>17</v>
      </c>
      <c r="BE44" s="32">
        <v>7</v>
      </c>
      <c r="BH44" s="21">
        <f t="shared" si="9"/>
        <v>32</v>
      </c>
      <c r="BJ44" s="105">
        <f t="shared" si="3"/>
        <v>0</v>
      </c>
      <c r="BK44" s="105">
        <f t="shared" si="4"/>
        <v>0</v>
      </c>
      <c r="BL44" s="99">
        <f t="shared" si="5"/>
        <v>0</v>
      </c>
      <c r="BM44" s="105">
        <f t="shared" si="6"/>
        <v>0</v>
      </c>
    </row>
    <row r="45" spans="1:65" s="21" customFormat="1" x14ac:dyDescent="0.25">
      <c r="A45" s="45">
        <v>42090</v>
      </c>
      <c r="B45" s="46" t="str">
        <f t="shared" si="7"/>
        <v>15086</v>
      </c>
      <c r="C45" s="21" t="s">
        <v>27</v>
      </c>
      <c r="D45" s="21" t="s">
        <v>33</v>
      </c>
      <c r="E45" s="62">
        <v>6</v>
      </c>
      <c r="F45" s="32">
        <v>9</v>
      </c>
      <c r="G45" s="32" t="s">
        <v>34</v>
      </c>
      <c r="H45" s="47">
        <v>1858</v>
      </c>
      <c r="I45" s="47">
        <f t="shared" si="8"/>
        <v>1258</v>
      </c>
      <c r="J45" s="26" t="s">
        <v>37</v>
      </c>
      <c r="K45" s="22"/>
      <c r="L45" s="32">
        <v>0</v>
      </c>
      <c r="M45" s="32">
        <v>0</v>
      </c>
      <c r="N45" s="32">
        <v>1</v>
      </c>
      <c r="O45" s="32">
        <v>0</v>
      </c>
      <c r="P45" s="32">
        <v>0</v>
      </c>
      <c r="Q45" s="32">
        <v>0</v>
      </c>
      <c r="R45" s="32"/>
      <c r="S45" s="24"/>
      <c r="T45" s="24"/>
      <c r="U45" s="24"/>
      <c r="V45" s="24" t="s">
        <v>31</v>
      </c>
      <c r="W45" s="24" t="s">
        <v>31</v>
      </c>
      <c r="X45" s="22">
        <v>310</v>
      </c>
      <c r="Y45" s="24"/>
      <c r="Z45" s="24"/>
      <c r="AA45" s="24"/>
      <c r="AB45" s="24"/>
      <c r="AD45" s="26">
        <v>1</v>
      </c>
      <c r="AE45" s="47"/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24">
        <v>0</v>
      </c>
      <c r="AL45" s="24"/>
      <c r="AM45" s="24"/>
      <c r="AN45" s="24"/>
      <c r="AO45" s="24"/>
      <c r="AP45" s="24"/>
      <c r="AQ45" s="24"/>
      <c r="AR45" s="24"/>
      <c r="AS45" s="24"/>
      <c r="AT45" s="24"/>
      <c r="AU45" s="26"/>
      <c r="AV45" s="47">
        <v>78.900000000000006</v>
      </c>
      <c r="AW45" s="32">
        <v>71</v>
      </c>
      <c r="AX45" s="32">
        <v>1019.3</v>
      </c>
      <c r="AY45" s="32">
        <v>1019</v>
      </c>
      <c r="AZ45" s="32">
        <v>0</v>
      </c>
      <c r="BA45" s="32">
        <v>3</v>
      </c>
      <c r="BB45" s="32">
        <v>2.5</v>
      </c>
      <c r="BC45" s="32">
        <v>0</v>
      </c>
      <c r="BD45" s="32" t="s">
        <v>17</v>
      </c>
      <c r="BE45" s="32">
        <v>7</v>
      </c>
      <c r="BH45" s="21">
        <f t="shared" si="9"/>
        <v>32</v>
      </c>
      <c r="BJ45" s="105">
        <f t="shared" si="3"/>
        <v>0</v>
      </c>
      <c r="BK45" s="105">
        <f t="shared" si="4"/>
        <v>0</v>
      </c>
      <c r="BL45" s="99">
        <f t="shared" si="5"/>
        <v>0</v>
      </c>
      <c r="BM45" s="105">
        <f t="shared" si="6"/>
        <v>1</v>
      </c>
    </row>
    <row r="46" spans="1:65" s="72" customFormat="1" x14ac:dyDescent="0.25">
      <c r="A46" s="70">
        <v>42090</v>
      </c>
      <c r="B46" s="71" t="str">
        <f t="shared" si="7"/>
        <v>15086</v>
      </c>
      <c r="C46" s="72" t="s">
        <v>27</v>
      </c>
      <c r="D46" s="72" t="s">
        <v>33</v>
      </c>
      <c r="E46" s="84">
        <v>6</v>
      </c>
      <c r="F46" s="73">
        <v>10</v>
      </c>
      <c r="G46" s="73" t="s">
        <v>34</v>
      </c>
      <c r="H46" s="23">
        <v>1910</v>
      </c>
      <c r="I46" s="23">
        <f t="shared" si="8"/>
        <v>1310</v>
      </c>
      <c r="J46" s="75" t="s">
        <v>37</v>
      </c>
      <c r="K46" s="23"/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3">
        <v>0</v>
      </c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D46" s="75">
        <v>0</v>
      </c>
      <c r="AE46" s="23"/>
      <c r="AF46" s="73">
        <v>0</v>
      </c>
      <c r="AG46" s="73">
        <v>0</v>
      </c>
      <c r="AH46" s="73">
        <v>0</v>
      </c>
      <c r="AI46" s="73">
        <v>0</v>
      </c>
      <c r="AJ46" s="73">
        <v>0</v>
      </c>
      <c r="AK46" s="73">
        <v>0</v>
      </c>
      <c r="AL46" s="73"/>
      <c r="AM46" s="73"/>
      <c r="AN46" s="73"/>
      <c r="AO46" s="73"/>
      <c r="AP46" s="73"/>
      <c r="AQ46" s="73"/>
      <c r="AR46" s="73"/>
      <c r="AS46" s="73"/>
      <c r="AT46" s="73"/>
      <c r="AU46" s="75"/>
      <c r="AV46" s="23">
        <v>78.900000000000006</v>
      </c>
      <c r="AW46" s="73">
        <v>71</v>
      </c>
      <c r="AX46" s="73">
        <v>1019.3</v>
      </c>
      <c r="AY46" s="73">
        <v>1019</v>
      </c>
      <c r="AZ46" s="73">
        <v>0</v>
      </c>
      <c r="BA46" s="73">
        <v>3</v>
      </c>
      <c r="BB46" s="73">
        <v>1.7</v>
      </c>
      <c r="BC46" s="73">
        <v>0</v>
      </c>
      <c r="BD46" s="73" t="s">
        <v>17</v>
      </c>
      <c r="BE46" s="73">
        <v>7</v>
      </c>
      <c r="BH46" s="72">
        <f t="shared" si="9"/>
        <v>32</v>
      </c>
      <c r="BJ46" s="106">
        <f t="shared" si="3"/>
        <v>0</v>
      </c>
      <c r="BK46" s="106">
        <f t="shared" si="4"/>
        <v>0</v>
      </c>
      <c r="BL46" s="107">
        <f t="shared" si="5"/>
        <v>0</v>
      </c>
      <c r="BM46" s="106">
        <f t="shared" si="6"/>
        <v>0</v>
      </c>
    </row>
    <row r="47" spans="1:65" s="21" customFormat="1" x14ac:dyDescent="0.25">
      <c r="A47" s="45">
        <v>42091</v>
      </c>
      <c r="B47" s="46" t="str">
        <f t="shared" si="7"/>
        <v>15087</v>
      </c>
      <c r="C47" s="21" t="s">
        <v>27</v>
      </c>
      <c r="D47" s="21" t="s">
        <v>28</v>
      </c>
      <c r="E47" s="62">
        <v>7</v>
      </c>
      <c r="F47" s="32">
        <v>1</v>
      </c>
      <c r="G47" s="32" t="s">
        <v>34</v>
      </c>
      <c r="H47" s="47">
        <v>1737</v>
      </c>
      <c r="I47" s="47">
        <f t="shared" si="8"/>
        <v>1137</v>
      </c>
      <c r="J47" s="26" t="s">
        <v>37</v>
      </c>
      <c r="K47" s="22"/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/>
      <c r="S47" s="24"/>
      <c r="T47" s="24"/>
      <c r="U47" s="24"/>
      <c r="V47" s="24"/>
      <c r="W47" s="24"/>
      <c r="X47" s="24"/>
      <c r="Y47" s="24"/>
      <c r="Z47" s="24"/>
      <c r="AA47" s="24"/>
      <c r="AB47" s="24"/>
      <c r="AD47" s="26">
        <v>0</v>
      </c>
      <c r="AE47" s="47"/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24"/>
      <c r="AM47" s="24"/>
      <c r="AN47" s="24"/>
      <c r="AO47" s="24"/>
      <c r="AP47" s="24"/>
      <c r="AQ47" s="24"/>
      <c r="AR47" s="24"/>
      <c r="AS47" s="24"/>
      <c r="AT47" s="24"/>
      <c r="AU47" s="26"/>
      <c r="AV47" s="20">
        <v>75.599999999999994</v>
      </c>
      <c r="AW47" s="21">
        <v>68.900000000000006</v>
      </c>
      <c r="AX47" s="21">
        <v>1019.5</v>
      </c>
      <c r="AY47" s="21">
        <v>1019.8</v>
      </c>
      <c r="AZ47" s="32">
        <v>0</v>
      </c>
      <c r="BA47" s="32">
        <v>1</v>
      </c>
      <c r="BB47" s="32">
        <v>8.6999999999999993</v>
      </c>
      <c r="BC47" s="32">
        <v>0</v>
      </c>
      <c r="BD47" s="32" t="s">
        <v>53</v>
      </c>
      <c r="BE47" s="32">
        <v>8</v>
      </c>
      <c r="BH47" s="21">
        <f t="shared" si="9"/>
        <v>32</v>
      </c>
      <c r="BJ47" s="105">
        <f t="shared" si="3"/>
        <v>0</v>
      </c>
      <c r="BK47" s="105">
        <f t="shared" si="4"/>
        <v>0</v>
      </c>
      <c r="BL47" s="99">
        <f t="shared" si="5"/>
        <v>0</v>
      </c>
      <c r="BM47" s="105">
        <f t="shared" si="6"/>
        <v>0</v>
      </c>
    </row>
    <row r="48" spans="1:65" s="21" customFormat="1" x14ac:dyDescent="0.25">
      <c r="A48" s="45">
        <v>42091</v>
      </c>
      <c r="B48" s="46" t="str">
        <f t="shared" si="7"/>
        <v>15087</v>
      </c>
      <c r="C48" s="21" t="s">
        <v>27</v>
      </c>
      <c r="D48" s="21" t="s">
        <v>28</v>
      </c>
      <c r="E48" s="62">
        <v>7</v>
      </c>
      <c r="F48" s="32">
        <v>2</v>
      </c>
      <c r="G48" s="32" t="s">
        <v>34</v>
      </c>
      <c r="H48" s="47">
        <v>1748</v>
      </c>
      <c r="I48" s="47">
        <f t="shared" si="8"/>
        <v>1148</v>
      </c>
      <c r="J48" s="26" t="s">
        <v>37</v>
      </c>
      <c r="K48" s="22"/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/>
      <c r="S48" s="24"/>
      <c r="T48" s="24"/>
      <c r="U48" s="24"/>
      <c r="V48" s="24"/>
      <c r="W48" s="24"/>
      <c r="X48" s="24"/>
      <c r="Y48" s="24"/>
      <c r="Z48" s="24"/>
      <c r="AA48" s="24"/>
      <c r="AB48" s="24"/>
      <c r="AD48" s="26">
        <v>0</v>
      </c>
      <c r="AE48" s="47"/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24"/>
      <c r="AM48" s="24"/>
      <c r="AN48" s="24"/>
      <c r="AO48" s="24"/>
      <c r="AP48" s="24"/>
      <c r="AQ48" s="24"/>
      <c r="AR48" s="24"/>
      <c r="AS48" s="24"/>
      <c r="AT48" s="24"/>
      <c r="AU48" s="26"/>
      <c r="AV48" s="20">
        <v>75.599999999999994</v>
      </c>
      <c r="AW48" s="21">
        <v>68.900000000000006</v>
      </c>
      <c r="AX48" s="21">
        <v>1019.5</v>
      </c>
      <c r="AY48" s="21">
        <v>1019.8</v>
      </c>
      <c r="AZ48" s="32">
        <v>0</v>
      </c>
      <c r="BA48" s="32">
        <v>1</v>
      </c>
      <c r="BB48" s="32">
        <v>4.7</v>
      </c>
      <c r="BC48" s="32">
        <v>0</v>
      </c>
      <c r="BD48" s="32" t="s">
        <v>53</v>
      </c>
      <c r="BE48" s="32">
        <v>8</v>
      </c>
      <c r="BH48" s="21">
        <f t="shared" si="9"/>
        <v>32</v>
      </c>
      <c r="BJ48" s="105">
        <f t="shared" si="3"/>
        <v>0</v>
      </c>
      <c r="BK48" s="105">
        <f t="shared" si="4"/>
        <v>0</v>
      </c>
      <c r="BL48" s="99">
        <f t="shared" si="5"/>
        <v>0</v>
      </c>
      <c r="BM48" s="105">
        <f t="shared" si="6"/>
        <v>0</v>
      </c>
    </row>
    <row r="49" spans="1:65" s="21" customFormat="1" x14ac:dyDescent="0.25">
      <c r="A49" s="45">
        <v>42091</v>
      </c>
      <c r="B49" s="46" t="str">
        <f t="shared" si="7"/>
        <v>15087</v>
      </c>
      <c r="C49" s="21" t="s">
        <v>27</v>
      </c>
      <c r="D49" s="21" t="s">
        <v>28</v>
      </c>
      <c r="E49" s="62">
        <v>7</v>
      </c>
      <c r="F49" s="32">
        <v>3</v>
      </c>
      <c r="G49" s="32" t="s">
        <v>34</v>
      </c>
      <c r="H49" s="47">
        <v>1801</v>
      </c>
      <c r="I49" s="47">
        <f t="shared" si="8"/>
        <v>1201</v>
      </c>
      <c r="J49" s="26" t="s">
        <v>37</v>
      </c>
      <c r="K49" s="22"/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/>
      <c r="S49" s="24"/>
      <c r="T49" s="24"/>
      <c r="U49" s="24"/>
      <c r="V49" s="24"/>
      <c r="W49" s="24"/>
      <c r="X49" s="24"/>
      <c r="Y49" s="24"/>
      <c r="Z49" s="24"/>
      <c r="AA49" s="24"/>
      <c r="AB49" s="24"/>
      <c r="AD49" s="26">
        <v>0</v>
      </c>
      <c r="AE49" s="47"/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24"/>
      <c r="AM49" s="24"/>
      <c r="AN49" s="24"/>
      <c r="AO49" s="24"/>
      <c r="AP49" s="24"/>
      <c r="AQ49" s="24"/>
      <c r="AR49" s="24"/>
      <c r="AS49" s="24"/>
      <c r="AT49" s="24"/>
      <c r="AU49" s="26"/>
      <c r="AV49" s="20">
        <v>75.599999999999994</v>
      </c>
      <c r="AW49" s="21">
        <v>68.900000000000006</v>
      </c>
      <c r="AX49" s="21">
        <v>1019.5</v>
      </c>
      <c r="AY49" s="21">
        <v>1019.8</v>
      </c>
      <c r="AZ49" s="32">
        <v>0</v>
      </c>
      <c r="BA49" s="32">
        <v>1</v>
      </c>
      <c r="BB49" s="32">
        <v>4.5999999999999996</v>
      </c>
      <c r="BC49" s="32">
        <v>0</v>
      </c>
      <c r="BD49" s="32" t="s">
        <v>52</v>
      </c>
      <c r="BE49" s="32">
        <v>8</v>
      </c>
      <c r="BH49" s="21">
        <f t="shared" si="9"/>
        <v>32</v>
      </c>
      <c r="BJ49" s="105">
        <f t="shared" si="3"/>
        <v>0</v>
      </c>
      <c r="BK49" s="105">
        <f t="shared" si="4"/>
        <v>0</v>
      </c>
      <c r="BL49" s="99">
        <f t="shared" si="5"/>
        <v>0</v>
      </c>
      <c r="BM49" s="105">
        <f t="shared" si="6"/>
        <v>0</v>
      </c>
    </row>
    <row r="50" spans="1:65" s="21" customFormat="1" x14ac:dyDescent="0.25">
      <c r="A50" s="45">
        <v>42091</v>
      </c>
      <c r="B50" s="46" t="str">
        <f t="shared" si="7"/>
        <v>15087</v>
      </c>
      <c r="C50" s="21" t="s">
        <v>27</v>
      </c>
      <c r="D50" s="21" t="s">
        <v>28</v>
      </c>
      <c r="E50" s="62">
        <v>7</v>
      </c>
      <c r="F50" s="32">
        <v>4</v>
      </c>
      <c r="G50" s="32" t="s">
        <v>34</v>
      </c>
      <c r="H50" s="47">
        <v>1814</v>
      </c>
      <c r="I50" s="47">
        <f t="shared" si="8"/>
        <v>1214</v>
      </c>
      <c r="J50" s="26" t="s">
        <v>37</v>
      </c>
      <c r="K50" s="22"/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/>
      <c r="S50" s="24"/>
      <c r="T50" s="24"/>
      <c r="U50" s="24"/>
      <c r="V50" s="24"/>
      <c r="W50" s="24"/>
      <c r="X50" s="24"/>
      <c r="Y50" s="24"/>
      <c r="Z50" s="24"/>
      <c r="AA50" s="24"/>
      <c r="AB50" s="24"/>
      <c r="AD50" s="26">
        <v>0</v>
      </c>
      <c r="AE50" s="47"/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24"/>
      <c r="AM50" s="24"/>
      <c r="AN50" s="24"/>
      <c r="AO50" s="24"/>
      <c r="AP50" s="24"/>
      <c r="AQ50" s="24"/>
      <c r="AR50" s="24"/>
      <c r="AS50" s="24"/>
      <c r="AT50" s="24"/>
      <c r="AU50" s="26"/>
      <c r="AV50" s="20">
        <v>75.599999999999994</v>
      </c>
      <c r="AW50" s="21">
        <v>68.900000000000006</v>
      </c>
      <c r="AX50" s="21">
        <v>1019.5</v>
      </c>
      <c r="AY50" s="21">
        <v>1019.8</v>
      </c>
      <c r="AZ50" s="32">
        <v>0</v>
      </c>
      <c r="BA50" s="32">
        <v>1</v>
      </c>
      <c r="BB50" s="32">
        <v>7.4</v>
      </c>
      <c r="BC50" s="32">
        <v>0</v>
      </c>
      <c r="BD50" s="32" t="s">
        <v>53</v>
      </c>
      <c r="BE50" s="32">
        <v>8</v>
      </c>
      <c r="BH50" s="21">
        <f t="shared" si="9"/>
        <v>32</v>
      </c>
      <c r="BJ50" s="105">
        <f t="shared" si="3"/>
        <v>0</v>
      </c>
      <c r="BK50" s="105">
        <f t="shared" si="4"/>
        <v>0</v>
      </c>
      <c r="BL50" s="99">
        <f t="shared" si="5"/>
        <v>0</v>
      </c>
      <c r="BM50" s="105">
        <f t="shared" si="6"/>
        <v>0</v>
      </c>
    </row>
    <row r="51" spans="1:65" s="21" customFormat="1" x14ac:dyDescent="0.25">
      <c r="A51" s="45">
        <v>42091</v>
      </c>
      <c r="B51" s="46" t="str">
        <f t="shared" si="7"/>
        <v>15087</v>
      </c>
      <c r="C51" s="21" t="s">
        <v>27</v>
      </c>
      <c r="D51" s="21" t="s">
        <v>28</v>
      </c>
      <c r="E51" s="62">
        <v>7</v>
      </c>
      <c r="F51" s="32">
        <v>5</v>
      </c>
      <c r="G51" s="32" t="s">
        <v>34</v>
      </c>
      <c r="H51" s="47">
        <v>1825</v>
      </c>
      <c r="I51" s="47">
        <f t="shared" si="8"/>
        <v>1225</v>
      </c>
      <c r="J51" s="26" t="s">
        <v>37</v>
      </c>
      <c r="K51" s="22"/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/>
      <c r="S51" s="24"/>
      <c r="T51" s="24"/>
      <c r="U51" s="24"/>
      <c r="V51" s="24"/>
      <c r="W51" s="24"/>
      <c r="X51" s="24"/>
      <c r="Y51" s="24"/>
      <c r="Z51" s="24"/>
      <c r="AA51" s="24"/>
      <c r="AB51" s="24"/>
      <c r="AD51" s="26">
        <v>0</v>
      </c>
      <c r="AE51" s="47"/>
      <c r="AF51" s="32">
        <v>0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24"/>
      <c r="AM51" s="24"/>
      <c r="AN51" s="24"/>
      <c r="AO51" s="24"/>
      <c r="AP51" s="24"/>
      <c r="AQ51" s="24"/>
      <c r="AR51" s="24"/>
      <c r="AS51" s="24"/>
      <c r="AT51" s="24"/>
      <c r="AU51" s="26"/>
      <c r="AV51" s="20">
        <v>75.599999999999994</v>
      </c>
      <c r="AW51" s="21">
        <v>68.900000000000006</v>
      </c>
      <c r="AX51" s="21">
        <v>1019.5</v>
      </c>
      <c r="AY51" s="21">
        <v>1019.8</v>
      </c>
      <c r="AZ51" s="32">
        <v>0</v>
      </c>
      <c r="BA51" s="32">
        <v>1</v>
      </c>
      <c r="BB51" s="32">
        <v>5.8</v>
      </c>
      <c r="BC51" s="32">
        <v>0</v>
      </c>
      <c r="BD51" s="32" t="s">
        <v>53</v>
      </c>
      <c r="BE51" s="32">
        <v>8</v>
      </c>
      <c r="BH51" s="21">
        <f t="shared" si="9"/>
        <v>32</v>
      </c>
      <c r="BJ51" s="105">
        <f t="shared" si="3"/>
        <v>0</v>
      </c>
      <c r="BK51" s="105">
        <f t="shared" si="4"/>
        <v>0</v>
      </c>
      <c r="BL51" s="99">
        <f t="shared" si="5"/>
        <v>0</v>
      </c>
      <c r="BM51" s="105">
        <f t="shared" si="6"/>
        <v>0</v>
      </c>
    </row>
    <row r="52" spans="1:65" s="21" customFormat="1" x14ac:dyDescent="0.25">
      <c r="A52" s="45">
        <v>42091</v>
      </c>
      <c r="B52" s="46" t="str">
        <f t="shared" si="7"/>
        <v>15087</v>
      </c>
      <c r="C52" s="21" t="s">
        <v>27</v>
      </c>
      <c r="D52" s="21" t="s">
        <v>28</v>
      </c>
      <c r="E52" s="62">
        <v>7</v>
      </c>
      <c r="F52" s="32">
        <v>6</v>
      </c>
      <c r="G52" s="32" t="s">
        <v>34</v>
      </c>
      <c r="H52" s="47">
        <v>1837</v>
      </c>
      <c r="I52" s="47">
        <f t="shared" si="8"/>
        <v>1237</v>
      </c>
      <c r="J52" s="26" t="s">
        <v>37</v>
      </c>
      <c r="K52" s="22"/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/>
      <c r="S52" s="24"/>
      <c r="T52" s="24"/>
      <c r="U52" s="24"/>
      <c r="V52" s="24"/>
      <c r="W52" s="24"/>
      <c r="X52" s="24"/>
      <c r="Y52" s="24"/>
      <c r="Z52" s="24"/>
      <c r="AA52" s="24"/>
      <c r="AB52" s="24"/>
      <c r="AD52" s="26">
        <v>0</v>
      </c>
      <c r="AE52" s="47"/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24"/>
      <c r="AM52" s="24"/>
      <c r="AN52" s="24"/>
      <c r="AO52" s="24"/>
      <c r="AP52" s="24"/>
      <c r="AQ52" s="24"/>
      <c r="AR52" s="24"/>
      <c r="AS52" s="24"/>
      <c r="AT52" s="24"/>
      <c r="AU52" s="26"/>
      <c r="AV52" s="20">
        <v>75.599999999999994</v>
      </c>
      <c r="AW52" s="21">
        <v>68.900000000000006</v>
      </c>
      <c r="AX52" s="21">
        <v>1019.5</v>
      </c>
      <c r="AY52" s="21">
        <v>1019.8</v>
      </c>
      <c r="AZ52" s="32">
        <v>0</v>
      </c>
      <c r="BA52" s="32">
        <v>1</v>
      </c>
      <c r="BB52" s="32">
        <v>6.3</v>
      </c>
      <c r="BC52" s="32">
        <v>0</v>
      </c>
      <c r="BD52" s="32" t="s">
        <v>53</v>
      </c>
      <c r="BE52" s="32">
        <v>8</v>
      </c>
      <c r="BH52" s="21">
        <f t="shared" si="9"/>
        <v>32</v>
      </c>
      <c r="BJ52" s="105">
        <f t="shared" si="3"/>
        <v>0</v>
      </c>
      <c r="BK52" s="105">
        <f t="shared" si="4"/>
        <v>0</v>
      </c>
      <c r="BL52" s="99">
        <f t="shared" si="5"/>
        <v>0</v>
      </c>
      <c r="BM52" s="105">
        <f t="shared" si="6"/>
        <v>0</v>
      </c>
    </row>
    <row r="53" spans="1:65" s="21" customFormat="1" x14ac:dyDescent="0.25">
      <c r="A53" s="45">
        <v>42091</v>
      </c>
      <c r="B53" s="46" t="str">
        <f t="shared" si="7"/>
        <v>15087</v>
      </c>
      <c r="C53" s="21" t="s">
        <v>27</v>
      </c>
      <c r="D53" s="21" t="s">
        <v>28</v>
      </c>
      <c r="E53" s="62">
        <v>7</v>
      </c>
      <c r="F53" s="32">
        <v>7</v>
      </c>
      <c r="G53" s="32" t="s">
        <v>34</v>
      </c>
      <c r="H53" s="47">
        <v>1852</v>
      </c>
      <c r="I53" s="47">
        <f t="shared" si="8"/>
        <v>1252</v>
      </c>
      <c r="J53" s="26" t="s">
        <v>37</v>
      </c>
      <c r="K53" s="22"/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/>
      <c r="S53" s="24"/>
      <c r="T53" s="24"/>
      <c r="U53" s="24"/>
      <c r="V53" s="24"/>
      <c r="W53" s="24"/>
      <c r="X53" s="24"/>
      <c r="Y53" s="24"/>
      <c r="Z53" s="24"/>
      <c r="AA53" s="24"/>
      <c r="AB53" s="24"/>
      <c r="AD53" s="26">
        <v>0</v>
      </c>
      <c r="AE53" s="47"/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24"/>
      <c r="AM53" s="24"/>
      <c r="AN53" s="24"/>
      <c r="AO53" s="24"/>
      <c r="AP53" s="24"/>
      <c r="AQ53" s="24"/>
      <c r="AR53" s="24"/>
      <c r="AS53" s="24"/>
      <c r="AT53" s="24"/>
      <c r="AU53" s="26"/>
      <c r="AV53" s="20">
        <v>75.599999999999994</v>
      </c>
      <c r="AW53" s="21">
        <v>68.900000000000006</v>
      </c>
      <c r="AX53" s="21">
        <v>1019.5</v>
      </c>
      <c r="AY53" s="21">
        <v>1019.8</v>
      </c>
      <c r="AZ53" s="32">
        <v>0</v>
      </c>
      <c r="BA53" s="32">
        <v>1</v>
      </c>
      <c r="BB53" s="32">
        <v>7.9</v>
      </c>
      <c r="BC53" s="32">
        <v>0</v>
      </c>
      <c r="BD53" s="32" t="s">
        <v>53</v>
      </c>
      <c r="BE53" s="32">
        <v>8</v>
      </c>
      <c r="BH53" s="21">
        <f t="shared" si="9"/>
        <v>32</v>
      </c>
      <c r="BJ53" s="105">
        <f t="shared" si="3"/>
        <v>0</v>
      </c>
      <c r="BK53" s="105">
        <f t="shared" si="4"/>
        <v>0</v>
      </c>
      <c r="BL53" s="99">
        <f t="shared" si="5"/>
        <v>0</v>
      </c>
      <c r="BM53" s="105">
        <f t="shared" si="6"/>
        <v>0</v>
      </c>
    </row>
    <row r="54" spans="1:65" s="21" customFormat="1" x14ac:dyDescent="0.25">
      <c r="A54" s="45">
        <v>42091</v>
      </c>
      <c r="B54" s="46" t="str">
        <f t="shared" si="7"/>
        <v>15087</v>
      </c>
      <c r="C54" s="21" t="s">
        <v>27</v>
      </c>
      <c r="D54" s="21" t="s">
        <v>28</v>
      </c>
      <c r="E54" s="62">
        <v>7</v>
      </c>
      <c r="F54" s="32">
        <v>8</v>
      </c>
      <c r="G54" s="32" t="s">
        <v>34</v>
      </c>
      <c r="H54" s="47">
        <v>1907</v>
      </c>
      <c r="I54" s="47">
        <f t="shared" si="8"/>
        <v>1307</v>
      </c>
      <c r="J54" s="26" t="s">
        <v>37</v>
      </c>
      <c r="K54" s="22"/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/>
      <c r="S54" s="24"/>
      <c r="T54" s="24"/>
      <c r="U54" s="24"/>
      <c r="V54" s="24"/>
      <c r="W54" s="24"/>
      <c r="X54" s="24"/>
      <c r="Y54" s="24"/>
      <c r="Z54" s="24"/>
      <c r="AA54" s="24"/>
      <c r="AB54" s="24"/>
      <c r="AD54" s="26">
        <v>0</v>
      </c>
      <c r="AE54" s="47"/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24"/>
      <c r="AM54" s="24"/>
      <c r="AN54" s="24"/>
      <c r="AO54" s="24"/>
      <c r="AP54" s="24"/>
      <c r="AQ54" s="24"/>
      <c r="AR54" s="24"/>
      <c r="AS54" s="24"/>
      <c r="AT54" s="24"/>
      <c r="AU54" s="26"/>
      <c r="AV54" s="20">
        <v>75.599999999999994</v>
      </c>
      <c r="AW54" s="21">
        <v>68.900000000000006</v>
      </c>
      <c r="AX54" s="21">
        <v>1019.5</v>
      </c>
      <c r="AY54" s="21">
        <v>1019.8</v>
      </c>
      <c r="AZ54" s="32">
        <v>0</v>
      </c>
      <c r="BA54" s="32">
        <v>1</v>
      </c>
      <c r="BB54" s="32">
        <v>4.7</v>
      </c>
      <c r="BC54" s="32">
        <v>0</v>
      </c>
      <c r="BD54" s="32" t="s">
        <v>53</v>
      </c>
      <c r="BE54" s="32">
        <v>8</v>
      </c>
      <c r="BH54" s="21">
        <f t="shared" si="9"/>
        <v>32</v>
      </c>
      <c r="BJ54" s="105">
        <f t="shared" si="3"/>
        <v>0</v>
      </c>
      <c r="BK54" s="105">
        <f t="shared" si="4"/>
        <v>0</v>
      </c>
      <c r="BL54" s="99">
        <f t="shared" si="5"/>
        <v>0</v>
      </c>
      <c r="BM54" s="105">
        <f t="shared" si="6"/>
        <v>0</v>
      </c>
    </row>
    <row r="55" spans="1:65" s="21" customFormat="1" x14ac:dyDescent="0.25">
      <c r="A55" s="45">
        <v>42091</v>
      </c>
      <c r="B55" s="46" t="str">
        <f t="shared" si="7"/>
        <v>15087</v>
      </c>
      <c r="C55" s="21" t="s">
        <v>27</v>
      </c>
      <c r="D55" s="21" t="s">
        <v>28</v>
      </c>
      <c r="E55" s="62">
        <v>7</v>
      </c>
      <c r="F55" s="32">
        <v>9</v>
      </c>
      <c r="G55" s="32" t="s">
        <v>34</v>
      </c>
      <c r="H55" s="47">
        <v>1907</v>
      </c>
      <c r="I55" s="47">
        <f t="shared" si="8"/>
        <v>1307</v>
      </c>
      <c r="J55" s="26" t="s">
        <v>37</v>
      </c>
      <c r="K55" s="22"/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/>
      <c r="S55" s="24"/>
      <c r="T55" s="24"/>
      <c r="U55" s="24"/>
      <c r="V55" s="24"/>
      <c r="W55" s="24"/>
      <c r="X55" s="24"/>
      <c r="Y55" s="24"/>
      <c r="Z55" s="24"/>
      <c r="AA55" s="24"/>
      <c r="AB55" s="24"/>
      <c r="AD55" s="26">
        <v>0</v>
      </c>
      <c r="AE55" s="47"/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24"/>
      <c r="AM55" s="24"/>
      <c r="AN55" s="24"/>
      <c r="AO55" s="24"/>
      <c r="AP55" s="24"/>
      <c r="AQ55" s="24"/>
      <c r="AR55" s="24"/>
      <c r="AS55" s="24"/>
      <c r="AT55" s="24"/>
      <c r="AU55" s="26"/>
      <c r="AV55" s="20">
        <v>75.599999999999994</v>
      </c>
      <c r="AW55" s="21">
        <v>68.900000000000006</v>
      </c>
      <c r="AX55" s="21">
        <v>1019.5</v>
      </c>
      <c r="AY55" s="21">
        <v>1019.8</v>
      </c>
      <c r="AZ55" s="32">
        <v>0</v>
      </c>
      <c r="BA55" s="32">
        <v>1</v>
      </c>
      <c r="BB55" s="32">
        <v>6.4</v>
      </c>
      <c r="BC55" s="32">
        <v>0</v>
      </c>
      <c r="BD55" s="32" t="s">
        <v>53</v>
      </c>
      <c r="BE55" s="32">
        <v>8</v>
      </c>
      <c r="BH55" s="21">
        <f t="shared" si="9"/>
        <v>32</v>
      </c>
      <c r="BJ55" s="105">
        <f t="shared" si="3"/>
        <v>0</v>
      </c>
      <c r="BK55" s="105">
        <f t="shared" si="4"/>
        <v>0</v>
      </c>
      <c r="BL55" s="99">
        <f t="shared" si="5"/>
        <v>0</v>
      </c>
      <c r="BM55" s="105">
        <f t="shared" si="6"/>
        <v>0</v>
      </c>
    </row>
    <row r="56" spans="1:65" s="72" customFormat="1" x14ac:dyDescent="0.25">
      <c r="A56" s="70">
        <v>42091</v>
      </c>
      <c r="B56" s="71" t="str">
        <f t="shared" si="7"/>
        <v>15087</v>
      </c>
      <c r="C56" s="72" t="s">
        <v>27</v>
      </c>
      <c r="D56" s="72" t="s">
        <v>28</v>
      </c>
      <c r="E56" s="84">
        <v>7</v>
      </c>
      <c r="F56" s="73">
        <v>10</v>
      </c>
      <c r="G56" s="73" t="s">
        <v>34</v>
      </c>
      <c r="H56" s="23">
        <v>1926</v>
      </c>
      <c r="I56" s="23">
        <f t="shared" si="8"/>
        <v>1326</v>
      </c>
      <c r="J56" s="75" t="s">
        <v>37</v>
      </c>
      <c r="K56" s="23"/>
      <c r="L56" s="73">
        <v>0</v>
      </c>
      <c r="M56" s="73">
        <v>0</v>
      </c>
      <c r="N56" s="73">
        <v>0</v>
      </c>
      <c r="O56" s="73">
        <v>0</v>
      </c>
      <c r="P56" s="73">
        <v>0</v>
      </c>
      <c r="Q56" s="73">
        <v>0</v>
      </c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D56" s="75">
        <v>0</v>
      </c>
      <c r="AE56" s="23"/>
      <c r="AF56" s="73">
        <v>0</v>
      </c>
      <c r="AG56" s="73">
        <v>0</v>
      </c>
      <c r="AH56" s="73">
        <v>0</v>
      </c>
      <c r="AI56" s="73">
        <v>0</v>
      </c>
      <c r="AJ56" s="73">
        <v>0</v>
      </c>
      <c r="AK56" s="73">
        <v>0</v>
      </c>
      <c r="AL56" s="73"/>
      <c r="AM56" s="73"/>
      <c r="AN56" s="73"/>
      <c r="AO56" s="73"/>
      <c r="AP56" s="73"/>
      <c r="AQ56" s="73"/>
      <c r="AR56" s="73"/>
      <c r="AS56" s="73"/>
      <c r="AT56" s="73"/>
      <c r="AU56" s="75"/>
      <c r="AV56" s="85">
        <v>75.599999999999994</v>
      </c>
      <c r="AW56" s="72">
        <v>68.900000000000006</v>
      </c>
      <c r="AX56" s="72">
        <v>1019.5</v>
      </c>
      <c r="AY56" s="72">
        <v>1019.8</v>
      </c>
      <c r="AZ56" s="73">
        <v>0</v>
      </c>
      <c r="BA56" s="73">
        <v>1</v>
      </c>
      <c r="BB56" s="73">
        <v>8.4</v>
      </c>
      <c r="BC56" s="73">
        <v>0</v>
      </c>
      <c r="BD56" s="73" t="s">
        <v>53</v>
      </c>
      <c r="BE56" s="73">
        <v>8</v>
      </c>
      <c r="BH56" s="72">
        <f t="shared" si="9"/>
        <v>32</v>
      </c>
      <c r="BJ56" s="106">
        <f t="shared" si="3"/>
        <v>0</v>
      </c>
      <c r="BK56" s="106">
        <f t="shared" si="4"/>
        <v>0</v>
      </c>
      <c r="BL56" s="107">
        <f t="shared" si="5"/>
        <v>0</v>
      </c>
      <c r="BM56" s="106">
        <f t="shared" si="6"/>
        <v>0</v>
      </c>
    </row>
    <row r="57" spans="1:65" s="21" customFormat="1" x14ac:dyDescent="0.25">
      <c r="A57" s="45">
        <v>42091</v>
      </c>
      <c r="B57" s="46" t="str">
        <f t="shared" si="7"/>
        <v>15087</v>
      </c>
      <c r="C57" s="21" t="s">
        <v>27</v>
      </c>
      <c r="D57" s="21" t="s">
        <v>38</v>
      </c>
      <c r="E57" s="62">
        <v>8</v>
      </c>
      <c r="F57" s="32">
        <v>1</v>
      </c>
      <c r="G57" s="32" t="s">
        <v>34</v>
      </c>
      <c r="H57" s="47">
        <v>1851</v>
      </c>
      <c r="I57" s="47">
        <f t="shared" si="8"/>
        <v>1251</v>
      </c>
      <c r="J57" s="26" t="s">
        <v>53</v>
      </c>
      <c r="K57" s="22"/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/>
      <c r="S57" s="24"/>
      <c r="T57" s="24"/>
      <c r="U57" s="24"/>
      <c r="V57" s="24"/>
      <c r="W57" s="24"/>
      <c r="X57" s="24"/>
      <c r="Y57" s="24"/>
      <c r="Z57" s="24"/>
      <c r="AA57" s="24"/>
      <c r="AB57" s="24"/>
      <c r="AD57" s="26">
        <v>0</v>
      </c>
      <c r="AE57" s="47"/>
      <c r="AF57" s="32">
        <v>0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24"/>
      <c r="AM57" s="24"/>
      <c r="AN57" s="24"/>
      <c r="AO57" s="24"/>
      <c r="AP57" s="24"/>
      <c r="AQ57" s="24"/>
      <c r="AR57" s="24"/>
      <c r="AS57" s="24"/>
      <c r="AT57" s="24"/>
      <c r="AU57" s="26"/>
      <c r="AV57" s="20">
        <v>78</v>
      </c>
      <c r="AW57" s="21">
        <v>71.599999999999994</v>
      </c>
      <c r="AX57" s="21">
        <v>1019.8</v>
      </c>
      <c r="AY57" s="21">
        <v>1020</v>
      </c>
      <c r="AZ57" s="32">
        <v>0</v>
      </c>
      <c r="BA57" s="32">
        <v>1</v>
      </c>
      <c r="BB57" s="32">
        <v>13.2</v>
      </c>
      <c r="BC57" s="32">
        <v>0</v>
      </c>
      <c r="BD57" s="32" t="s">
        <v>53</v>
      </c>
      <c r="BE57" s="32">
        <v>7</v>
      </c>
      <c r="BH57" s="21">
        <f t="shared" si="9"/>
        <v>32</v>
      </c>
      <c r="BJ57" s="105">
        <f t="shared" si="3"/>
        <v>0</v>
      </c>
      <c r="BK57" s="105">
        <f t="shared" si="4"/>
        <v>0</v>
      </c>
      <c r="BL57" s="99">
        <f t="shared" si="5"/>
        <v>0</v>
      </c>
      <c r="BM57" s="105">
        <f t="shared" si="6"/>
        <v>0</v>
      </c>
    </row>
    <row r="58" spans="1:65" s="21" customFormat="1" x14ac:dyDescent="0.25">
      <c r="A58" s="45">
        <v>42091</v>
      </c>
      <c r="B58" s="46" t="str">
        <f t="shared" si="7"/>
        <v>15087</v>
      </c>
      <c r="C58" s="21" t="s">
        <v>27</v>
      </c>
      <c r="D58" s="21" t="s">
        <v>38</v>
      </c>
      <c r="E58" s="62">
        <v>8</v>
      </c>
      <c r="F58" s="32">
        <v>2</v>
      </c>
      <c r="G58" s="32" t="s">
        <v>34</v>
      </c>
      <c r="H58" s="47">
        <v>1840</v>
      </c>
      <c r="I58" s="47">
        <f t="shared" si="8"/>
        <v>1240</v>
      </c>
      <c r="J58" s="26" t="s">
        <v>53</v>
      </c>
      <c r="K58" s="22"/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/>
      <c r="S58" s="24"/>
      <c r="T58" s="24"/>
      <c r="U58" s="24"/>
      <c r="V58" s="24"/>
      <c r="W58" s="24"/>
      <c r="X58" s="24"/>
      <c r="Y58" s="24"/>
      <c r="Z58" s="24"/>
      <c r="AA58" s="24"/>
      <c r="AB58" s="24"/>
      <c r="AD58" s="26">
        <v>0</v>
      </c>
      <c r="AE58" s="47"/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24"/>
      <c r="AM58" s="24"/>
      <c r="AN58" s="24"/>
      <c r="AO58" s="24"/>
      <c r="AP58" s="24"/>
      <c r="AQ58" s="24"/>
      <c r="AR58" s="24"/>
      <c r="AS58" s="24"/>
      <c r="AT58" s="24"/>
      <c r="AU58" s="26"/>
      <c r="AV58" s="20">
        <v>78</v>
      </c>
      <c r="AW58" s="21">
        <v>71.599999999999994</v>
      </c>
      <c r="AX58" s="21">
        <v>1019.8</v>
      </c>
      <c r="AY58" s="21">
        <v>1020</v>
      </c>
      <c r="AZ58" s="32">
        <v>0</v>
      </c>
      <c r="BA58" s="32">
        <v>1</v>
      </c>
      <c r="BB58" s="32">
        <v>8.6999999999999993</v>
      </c>
      <c r="BC58" s="32">
        <v>0</v>
      </c>
      <c r="BD58" s="32" t="s">
        <v>53</v>
      </c>
      <c r="BE58" s="32">
        <v>7</v>
      </c>
      <c r="BH58" s="21">
        <f t="shared" si="9"/>
        <v>32</v>
      </c>
      <c r="BJ58" s="105">
        <f t="shared" si="3"/>
        <v>0</v>
      </c>
      <c r="BK58" s="105">
        <f t="shared" si="4"/>
        <v>0</v>
      </c>
      <c r="BL58" s="99">
        <f t="shared" si="5"/>
        <v>0</v>
      </c>
      <c r="BM58" s="105">
        <f t="shared" si="6"/>
        <v>0</v>
      </c>
    </row>
    <row r="59" spans="1:65" s="21" customFormat="1" x14ac:dyDescent="0.25">
      <c r="A59" s="45">
        <v>42091</v>
      </c>
      <c r="B59" s="46" t="str">
        <f t="shared" si="7"/>
        <v>15087</v>
      </c>
      <c r="C59" s="21" t="s">
        <v>27</v>
      </c>
      <c r="D59" s="21" t="s">
        <v>38</v>
      </c>
      <c r="E59" s="62">
        <v>8</v>
      </c>
      <c r="F59" s="32">
        <v>3</v>
      </c>
      <c r="G59" s="32" t="s">
        <v>34</v>
      </c>
      <c r="H59" s="47">
        <v>1827</v>
      </c>
      <c r="I59" s="47">
        <f t="shared" si="8"/>
        <v>1227</v>
      </c>
      <c r="J59" s="26" t="s">
        <v>53</v>
      </c>
      <c r="K59" s="22"/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/>
      <c r="S59" s="24"/>
      <c r="T59" s="24"/>
      <c r="U59" s="24"/>
      <c r="V59" s="24"/>
      <c r="W59" s="24"/>
      <c r="X59" s="24"/>
      <c r="Y59" s="24"/>
      <c r="Z59" s="24"/>
      <c r="AA59" s="24"/>
      <c r="AB59" s="24"/>
      <c r="AD59" s="26">
        <v>0</v>
      </c>
      <c r="AE59" s="47"/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24"/>
      <c r="AM59" s="24"/>
      <c r="AN59" s="24"/>
      <c r="AO59" s="24"/>
      <c r="AP59" s="24"/>
      <c r="AQ59" s="24"/>
      <c r="AR59" s="24"/>
      <c r="AS59" s="24"/>
      <c r="AT59" s="24"/>
      <c r="AU59" s="26"/>
      <c r="AV59" s="20">
        <v>78</v>
      </c>
      <c r="AW59" s="21">
        <v>71.599999999999994</v>
      </c>
      <c r="AX59" s="21">
        <v>1019.8</v>
      </c>
      <c r="AY59" s="21">
        <v>1020</v>
      </c>
      <c r="AZ59" s="32">
        <v>0</v>
      </c>
      <c r="BA59" s="32">
        <v>2</v>
      </c>
      <c r="BB59" s="32">
        <v>13.8</v>
      </c>
      <c r="BC59" s="32">
        <v>0</v>
      </c>
      <c r="BD59" s="32" t="s">
        <v>53</v>
      </c>
      <c r="BE59" s="32">
        <v>7</v>
      </c>
      <c r="BH59" s="21">
        <f t="shared" si="9"/>
        <v>32</v>
      </c>
      <c r="BJ59" s="105">
        <f t="shared" si="3"/>
        <v>0</v>
      </c>
      <c r="BK59" s="105">
        <f t="shared" si="4"/>
        <v>0</v>
      </c>
      <c r="BL59" s="99">
        <f t="shared" si="5"/>
        <v>0</v>
      </c>
      <c r="BM59" s="105">
        <f t="shared" si="6"/>
        <v>0</v>
      </c>
    </row>
    <row r="60" spans="1:65" s="21" customFormat="1" x14ac:dyDescent="0.25">
      <c r="A60" s="45">
        <v>42091</v>
      </c>
      <c r="B60" s="46" t="str">
        <f t="shared" si="7"/>
        <v>15087</v>
      </c>
      <c r="C60" s="21" t="s">
        <v>27</v>
      </c>
      <c r="D60" s="21" t="s">
        <v>38</v>
      </c>
      <c r="E60" s="62">
        <v>8</v>
      </c>
      <c r="F60" s="32">
        <v>4</v>
      </c>
      <c r="G60" s="32" t="s">
        <v>34</v>
      </c>
      <c r="H60" s="47">
        <v>1816</v>
      </c>
      <c r="I60" s="47">
        <f t="shared" si="8"/>
        <v>1216</v>
      </c>
      <c r="J60" s="26" t="s">
        <v>53</v>
      </c>
      <c r="K60" s="22"/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/>
      <c r="S60" s="24"/>
      <c r="T60" s="24"/>
      <c r="U60" s="24"/>
      <c r="V60" s="24"/>
      <c r="W60" s="24"/>
      <c r="X60" s="24"/>
      <c r="Y60" s="24"/>
      <c r="Z60" s="24"/>
      <c r="AA60" s="24"/>
      <c r="AB60" s="24"/>
      <c r="AD60" s="26">
        <v>0</v>
      </c>
      <c r="AE60" s="47"/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24"/>
      <c r="AM60" s="24"/>
      <c r="AN60" s="24"/>
      <c r="AO60" s="24"/>
      <c r="AP60" s="24"/>
      <c r="AQ60" s="24"/>
      <c r="AR60" s="24"/>
      <c r="AS60" s="24"/>
      <c r="AT60" s="24"/>
      <c r="AU60" s="26"/>
      <c r="AV60" s="20">
        <v>78</v>
      </c>
      <c r="AW60" s="21">
        <v>71.599999999999994</v>
      </c>
      <c r="AX60" s="21">
        <v>1019.8</v>
      </c>
      <c r="AY60" s="21">
        <v>1020</v>
      </c>
      <c r="AZ60" s="32">
        <v>0</v>
      </c>
      <c r="BA60" s="32">
        <v>3</v>
      </c>
      <c r="BB60" s="32">
        <v>9.5</v>
      </c>
      <c r="BC60" s="32">
        <v>0</v>
      </c>
      <c r="BD60" s="32" t="s">
        <v>53</v>
      </c>
      <c r="BE60" s="32">
        <v>7</v>
      </c>
      <c r="BH60" s="21">
        <f t="shared" si="9"/>
        <v>32</v>
      </c>
      <c r="BJ60" s="105">
        <f t="shared" si="3"/>
        <v>0</v>
      </c>
      <c r="BK60" s="105">
        <f t="shared" si="4"/>
        <v>0</v>
      </c>
      <c r="BL60" s="99">
        <f t="shared" si="5"/>
        <v>0</v>
      </c>
      <c r="BM60" s="105">
        <f t="shared" si="6"/>
        <v>0</v>
      </c>
    </row>
    <row r="61" spans="1:65" s="21" customFormat="1" x14ac:dyDescent="0.25">
      <c r="A61" s="45">
        <v>42091</v>
      </c>
      <c r="B61" s="46" t="str">
        <f t="shared" si="7"/>
        <v>15087</v>
      </c>
      <c r="C61" s="21" t="s">
        <v>27</v>
      </c>
      <c r="D61" s="21" t="s">
        <v>38</v>
      </c>
      <c r="E61" s="62">
        <v>8</v>
      </c>
      <c r="F61" s="32">
        <v>5</v>
      </c>
      <c r="G61" s="32" t="s">
        <v>34</v>
      </c>
      <c r="H61" s="47">
        <v>1806</v>
      </c>
      <c r="I61" s="47">
        <f t="shared" si="8"/>
        <v>1206</v>
      </c>
      <c r="J61" s="26" t="s">
        <v>53</v>
      </c>
      <c r="K61" s="22"/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/>
      <c r="S61" s="24"/>
      <c r="T61" s="24"/>
      <c r="U61" s="24"/>
      <c r="V61" s="24"/>
      <c r="W61" s="24"/>
      <c r="X61" s="24"/>
      <c r="Y61" s="24"/>
      <c r="Z61" s="24"/>
      <c r="AA61" s="24"/>
      <c r="AB61" s="24"/>
      <c r="AD61" s="26">
        <v>0</v>
      </c>
      <c r="AE61" s="47"/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24"/>
      <c r="AM61" s="24"/>
      <c r="AN61" s="24"/>
      <c r="AO61" s="24"/>
      <c r="AP61" s="24"/>
      <c r="AQ61" s="24"/>
      <c r="AR61" s="24"/>
      <c r="AS61" s="24"/>
      <c r="AT61" s="24"/>
      <c r="AU61" s="26"/>
      <c r="AV61" s="20">
        <v>78</v>
      </c>
      <c r="AW61" s="21">
        <v>71.599999999999994</v>
      </c>
      <c r="AX61" s="21">
        <v>1019.8</v>
      </c>
      <c r="AY61" s="21">
        <v>1020</v>
      </c>
      <c r="AZ61" s="32">
        <v>0</v>
      </c>
      <c r="BA61" s="32">
        <v>4</v>
      </c>
      <c r="BB61" s="32">
        <v>10.5</v>
      </c>
      <c r="BC61" s="32">
        <v>0</v>
      </c>
      <c r="BD61" s="32" t="s">
        <v>53</v>
      </c>
      <c r="BE61" s="32">
        <v>7</v>
      </c>
      <c r="BH61" s="21">
        <f t="shared" si="9"/>
        <v>32</v>
      </c>
      <c r="BJ61" s="105">
        <f t="shared" si="3"/>
        <v>0</v>
      </c>
      <c r="BK61" s="105">
        <f t="shared" si="4"/>
        <v>0</v>
      </c>
      <c r="BL61" s="99">
        <f t="shared" si="5"/>
        <v>0</v>
      </c>
      <c r="BM61" s="105">
        <f t="shared" si="6"/>
        <v>0</v>
      </c>
    </row>
    <row r="62" spans="1:65" s="21" customFormat="1" x14ac:dyDescent="0.25">
      <c r="A62" s="45">
        <v>42091</v>
      </c>
      <c r="B62" s="46" t="str">
        <f t="shared" si="7"/>
        <v>15087</v>
      </c>
      <c r="C62" s="21" t="s">
        <v>27</v>
      </c>
      <c r="D62" s="21" t="s">
        <v>38</v>
      </c>
      <c r="E62" s="62">
        <v>8</v>
      </c>
      <c r="F62" s="32">
        <v>6</v>
      </c>
      <c r="G62" s="32" t="s">
        <v>34</v>
      </c>
      <c r="H62" s="47">
        <v>1752</v>
      </c>
      <c r="I62" s="47">
        <f t="shared" si="8"/>
        <v>1152</v>
      </c>
      <c r="J62" s="26" t="s">
        <v>53</v>
      </c>
      <c r="K62" s="22"/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/>
      <c r="S62" s="24"/>
      <c r="T62" s="24"/>
      <c r="U62" s="24"/>
      <c r="V62" s="24"/>
      <c r="W62" s="24"/>
      <c r="X62" s="24"/>
      <c r="Y62" s="24"/>
      <c r="Z62" s="24"/>
      <c r="AA62" s="24"/>
      <c r="AB62" s="24"/>
      <c r="AD62" s="26">
        <v>0</v>
      </c>
      <c r="AE62" s="47"/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24"/>
      <c r="AM62" s="24"/>
      <c r="AN62" s="24"/>
      <c r="AO62" s="24"/>
      <c r="AP62" s="24"/>
      <c r="AQ62" s="24"/>
      <c r="AR62" s="24"/>
      <c r="AS62" s="24"/>
      <c r="AT62" s="24"/>
      <c r="AU62" s="26"/>
      <c r="AV62" s="20">
        <v>78</v>
      </c>
      <c r="AW62" s="21">
        <v>71.599999999999994</v>
      </c>
      <c r="AX62" s="21">
        <v>1019.8</v>
      </c>
      <c r="AY62" s="21">
        <v>1020</v>
      </c>
      <c r="AZ62" s="32">
        <v>0</v>
      </c>
      <c r="BA62" s="32">
        <v>4</v>
      </c>
      <c r="BB62" s="32">
        <v>15</v>
      </c>
      <c r="BC62" s="32">
        <v>0</v>
      </c>
      <c r="BD62" s="32" t="s">
        <v>53</v>
      </c>
      <c r="BE62" s="32">
        <v>7</v>
      </c>
      <c r="BH62" s="21">
        <f t="shared" si="9"/>
        <v>32</v>
      </c>
      <c r="BJ62" s="105">
        <f t="shared" si="3"/>
        <v>0</v>
      </c>
      <c r="BK62" s="105">
        <f t="shared" si="4"/>
        <v>0</v>
      </c>
      <c r="BL62" s="99">
        <f t="shared" si="5"/>
        <v>0</v>
      </c>
      <c r="BM62" s="105">
        <f t="shared" si="6"/>
        <v>0</v>
      </c>
    </row>
    <row r="63" spans="1:65" s="72" customFormat="1" x14ac:dyDescent="0.25">
      <c r="A63" s="70">
        <v>42091</v>
      </c>
      <c r="B63" s="71" t="str">
        <f t="shared" si="7"/>
        <v>15087</v>
      </c>
      <c r="C63" s="72" t="s">
        <v>27</v>
      </c>
      <c r="D63" s="72" t="s">
        <v>38</v>
      </c>
      <c r="E63" s="84">
        <v>8</v>
      </c>
      <c r="F63" s="73">
        <v>7</v>
      </c>
      <c r="G63" s="73" t="s">
        <v>34</v>
      </c>
      <c r="H63" s="23">
        <v>1737</v>
      </c>
      <c r="I63" s="23">
        <f t="shared" si="8"/>
        <v>1137</v>
      </c>
      <c r="J63" s="75" t="s">
        <v>53</v>
      </c>
      <c r="K63" s="23"/>
      <c r="L63" s="73">
        <v>0</v>
      </c>
      <c r="M63" s="73">
        <v>0</v>
      </c>
      <c r="N63" s="73">
        <v>0</v>
      </c>
      <c r="O63" s="73">
        <v>0</v>
      </c>
      <c r="P63" s="73">
        <v>0</v>
      </c>
      <c r="Q63" s="73">
        <v>0</v>
      </c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D63" s="75">
        <v>0</v>
      </c>
      <c r="AE63" s="23"/>
      <c r="AF63" s="73">
        <v>0</v>
      </c>
      <c r="AG63" s="73">
        <v>0</v>
      </c>
      <c r="AH63" s="73">
        <v>0</v>
      </c>
      <c r="AI63" s="73">
        <v>0</v>
      </c>
      <c r="AJ63" s="73">
        <v>0</v>
      </c>
      <c r="AK63" s="73">
        <v>0</v>
      </c>
      <c r="AL63" s="73"/>
      <c r="AM63" s="73"/>
      <c r="AN63" s="73"/>
      <c r="AO63" s="73"/>
      <c r="AP63" s="73"/>
      <c r="AQ63" s="73"/>
      <c r="AR63" s="73"/>
      <c r="AS63" s="73"/>
      <c r="AT63" s="73"/>
      <c r="AU63" s="75"/>
      <c r="AV63" s="85">
        <v>78</v>
      </c>
      <c r="AW63" s="72">
        <v>71.599999999999994</v>
      </c>
      <c r="AX63" s="72">
        <v>1019.8</v>
      </c>
      <c r="AY63" s="72">
        <v>1020</v>
      </c>
      <c r="AZ63" s="73">
        <v>0</v>
      </c>
      <c r="BA63" s="73">
        <v>3</v>
      </c>
      <c r="BB63" s="73">
        <v>11.2</v>
      </c>
      <c r="BC63" s="73">
        <v>0</v>
      </c>
      <c r="BD63" s="73" t="s">
        <v>53</v>
      </c>
      <c r="BE63" s="73">
        <v>7</v>
      </c>
      <c r="BH63" s="72">
        <f t="shared" si="9"/>
        <v>32</v>
      </c>
      <c r="BJ63" s="106">
        <f t="shared" si="3"/>
        <v>0</v>
      </c>
      <c r="BK63" s="106">
        <f t="shared" si="4"/>
        <v>0</v>
      </c>
      <c r="BL63" s="107">
        <f t="shared" si="5"/>
        <v>0</v>
      </c>
      <c r="BM63" s="106">
        <f t="shared" si="6"/>
        <v>0</v>
      </c>
    </row>
    <row r="64" spans="1:65" s="21" customFormat="1" x14ac:dyDescent="0.25">
      <c r="A64" s="45">
        <v>42091</v>
      </c>
      <c r="B64" s="46" t="str">
        <f t="shared" si="7"/>
        <v>15087</v>
      </c>
      <c r="C64" s="21" t="s">
        <v>27</v>
      </c>
      <c r="D64" s="21" t="s">
        <v>48</v>
      </c>
      <c r="E64" s="62">
        <v>13</v>
      </c>
      <c r="F64" s="32">
        <v>1</v>
      </c>
      <c r="G64" s="32" t="s">
        <v>34</v>
      </c>
      <c r="H64" s="47">
        <v>1849</v>
      </c>
      <c r="I64" s="47">
        <f t="shared" si="8"/>
        <v>1249</v>
      </c>
      <c r="J64" s="26" t="s">
        <v>53</v>
      </c>
      <c r="K64" s="22"/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/>
      <c r="S64" s="24"/>
      <c r="T64" s="24"/>
      <c r="U64" s="24"/>
      <c r="V64" s="24"/>
      <c r="W64" s="24"/>
      <c r="X64" s="24"/>
      <c r="Y64" s="24"/>
      <c r="Z64" s="24"/>
      <c r="AA64" s="24"/>
      <c r="AB64" s="24"/>
      <c r="AD64" s="26">
        <v>0</v>
      </c>
      <c r="AE64" s="47"/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24"/>
      <c r="AM64" s="24"/>
      <c r="AN64" s="24"/>
      <c r="AO64" s="24"/>
      <c r="AP64" s="24"/>
      <c r="AQ64" s="24"/>
      <c r="AR64" s="24"/>
      <c r="AS64" s="24"/>
      <c r="AT64" s="24"/>
      <c r="AU64" s="26"/>
      <c r="AV64" s="20">
        <v>77</v>
      </c>
      <c r="AW64" s="21">
        <v>71</v>
      </c>
      <c r="AX64" s="21">
        <v>1018.8</v>
      </c>
      <c r="AY64" s="21">
        <v>1019.4</v>
      </c>
      <c r="AZ64" s="32">
        <v>0</v>
      </c>
      <c r="BA64" s="32">
        <v>1</v>
      </c>
      <c r="BB64" s="32">
        <v>13.5</v>
      </c>
      <c r="BC64" s="32">
        <v>0</v>
      </c>
      <c r="BD64" s="32" t="s">
        <v>17</v>
      </c>
      <c r="BE64" s="32">
        <v>8</v>
      </c>
      <c r="BH64" s="21">
        <f t="shared" si="9"/>
        <v>32</v>
      </c>
      <c r="BJ64" s="105">
        <f t="shared" si="3"/>
        <v>0</v>
      </c>
      <c r="BK64" s="105">
        <f t="shared" si="4"/>
        <v>0</v>
      </c>
      <c r="BL64" s="99">
        <f t="shared" si="5"/>
        <v>0</v>
      </c>
      <c r="BM64" s="105">
        <f t="shared" si="6"/>
        <v>0</v>
      </c>
    </row>
    <row r="65" spans="1:65" s="21" customFormat="1" x14ac:dyDescent="0.25">
      <c r="A65" s="45">
        <v>42091</v>
      </c>
      <c r="B65" s="46" t="str">
        <f t="shared" si="7"/>
        <v>15087</v>
      </c>
      <c r="C65" s="21" t="s">
        <v>27</v>
      </c>
      <c r="D65" s="21" t="s">
        <v>48</v>
      </c>
      <c r="E65" s="62">
        <v>13</v>
      </c>
      <c r="F65" s="32">
        <v>2</v>
      </c>
      <c r="G65" s="32" t="s">
        <v>34</v>
      </c>
      <c r="H65" s="47">
        <v>1908</v>
      </c>
      <c r="I65" s="47">
        <f t="shared" si="8"/>
        <v>1308</v>
      </c>
      <c r="J65" s="26" t="s">
        <v>53</v>
      </c>
      <c r="K65" s="22"/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/>
      <c r="S65" s="24"/>
      <c r="T65" s="24"/>
      <c r="U65" s="24"/>
      <c r="V65" s="24"/>
      <c r="W65" s="24"/>
      <c r="X65" s="24"/>
      <c r="Y65" s="24"/>
      <c r="Z65" s="24"/>
      <c r="AA65" s="24"/>
      <c r="AB65" s="24"/>
      <c r="AD65" s="26">
        <v>0</v>
      </c>
      <c r="AE65" s="47"/>
      <c r="AF65" s="32">
        <v>0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24"/>
      <c r="AM65" s="24"/>
      <c r="AN65" s="24"/>
      <c r="AO65" s="24"/>
      <c r="AP65" s="24"/>
      <c r="AQ65" s="24"/>
      <c r="AR65" s="24"/>
      <c r="AS65" s="24"/>
      <c r="AT65" s="24"/>
      <c r="AU65" s="26"/>
      <c r="AV65" s="20">
        <v>77</v>
      </c>
      <c r="AW65" s="21">
        <v>71</v>
      </c>
      <c r="AX65" s="21">
        <v>1018.8</v>
      </c>
      <c r="AY65" s="21">
        <v>1019.4</v>
      </c>
      <c r="AZ65" s="32">
        <v>0</v>
      </c>
      <c r="BA65" s="32">
        <v>1</v>
      </c>
      <c r="BB65" s="32">
        <v>10.8</v>
      </c>
      <c r="BC65" s="32">
        <v>0</v>
      </c>
      <c r="BD65" s="32" t="s">
        <v>17</v>
      </c>
      <c r="BE65" s="32">
        <v>8</v>
      </c>
      <c r="BH65" s="21">
        <f t="shared" si="9"/>
        <v>32</v>
      </c>
      <c r="BJ65" s="105">
        <f t="shared" si="3"/>
        <v>0</v>
      </c>
      <c r="BK65" s="105">
        <f t="shared" si="4"/>
        <v>0</v>
      </c>
      <c r="BL65" s="99">
        <f t="shared" si="5"/>
        <v>0</v>
      </c>
      <c r="BM65" s="105">
        <f t="shared" si="6"/>
        <v>0</v>
      </c>
    </row>
    <row r="66" spans="1:65" s="21" customFormat="1" x14ac:dyDescent="0.25">
      <c r="A66" s="45">
        <v>42091</v>
      </c>
      <c r="B66" s="46" t="str">
        <f t="shared" si="7"/>
        <v>15087</v>
      </c>
      <c r="C66" s="21" t="s">
        <v>27</v>
      </c>
      <c r="D66" s="21" t="s">
        <v>48</v>
      </c>
      <c r="E66" s="62">
        <v>13</v>
      </c>
      <c r="F66" s="32">
        <v>3</v>
      </c>
      <c r="G66" s="32" t="s">
        <v>34</v>
      </c>
      <c r="H66" s="47">
        <v>1820</v>
      </c>
      <c r="I66" s="47">
        <f t="shared" si="8"/>
        <v>1220</v>
      </c>
      <c r="J66" s="26" t="s">
        <v>53</v>
      </c>
      <c r="K66" s="22"/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/>
      <c r="S66" s="24"/>
      <c r="T66" s="24"/>
      <c r="U66" s="24"/>
      <c r="V66" s="24"/>
      <c r="W66" s="24"/>
      <c r="X66" s="24"/>
      <c r="Y66" s="24"/>
      <c r="Z66" s="24"/>
      <c r="AA66" s="24"/>
      <c r="AB66" s="24"/>
      <c r="AD66" s="26">
        <v>0</v>
      </c>
      <c r="AE66" s="47"/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24"/>
      <c r="AM66" s="24"/>
      <c r="AN66" s="24"/>
      <c r="AO66" s="24"/>
      <c r="AP66" s="24"/>
      <c r="AQ66" s="24"/>
      <c r="AR66" s="24"/>
      <c r="AS66" s="24"/>
      <c r="AT66" s="24"/>
      <c r="AU66" s="26"/>
      <c r="AV66" s="20">
        <v>77</v>
      </c>
      <c r="AW66" s="21">
        <v>71</v>
      </c>
      <c r="AX66" s="21">
        <v>1018.8</v>
      </c>
      <c r="AY66" s="21">
        <v>1019.4</v>
      </c>
      <c r="AZ66" s="32">
        <v>0</v>
      </c>
      <c r="BA66" s="32">
        <v>2</v>
      </c>
      <c r="BB66" s="32">
        <v>9.6</v>
      </c>
      <c r="BC66" s="32">
        <v>0</v>
      </c>
      <c r="BD66" s="32" t="s">
        <v>17</v>
      </c>
      <c r="BE66" s="32">
        <v>8</v>
      </c>
      <c r="BH66" s="21">
        <f t="shared" si="9"/>
        <v>32</v>
      </c>
      <c r="BJ66" s="105">
        <f t="shared" si="3"/>
        <v>0</v>
      </c>
      <c r="BK66" s="105">
        <f t="shared" si="4"/>
        <v>0</v>
      </c>
      <c r="BL66" s="99">
        <f t="shared" si="5"/>
        <v>0</v>
      </c>
      <c r="BM66" s="105">
        <f t="shared" si="6"/>
        <v>0</v>
      </c>
    </row>
    <row r="67" spans="1:65" s="21" customFormat="1" x14ac:dyDescent="0.25">
      <c r="A67" s="45">
        <v>42091</v>
      </c>
      <c r="B67" s="46" t="str">
        <f t="shared" si="7"/>
        <v>15087</v>
      </c>
      <c r="C67" s="21" t="s">
        <v>27</v>
      </c>
      <c r="D67" s="21" t="s">
        <v>48</v>
      </c>
      <c r="E67" s="62">
        <v>13</v>
      </c>
      <c r="F67" s="32">
        <v>4</v>
      </c>
      <c r="G67" s="32" t="s">
        <v>34</v>
      </c>
      <c r="H67" s="47">
        <v>1806</v>
      </c>
      <c r="I67" s="47">
        <f t="shared" si="8"/>
        <v>1206</v>
      </c>
      <c r="J67" s="26" t="s">
        <v>53</v>
      </c>
      <c r="K67" s="22"/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/>
      <c r="S67" s="24"/>
      <c r="T67" s="24"/>
      <c r="U67" s="24"/>
      <c r="V67" s="24"/>
      <c r="W67" s="24"/>
      <c r="X67" s="24"/>
      <c r="Y67" s="24"/>
      <c r="Z67" s="24"/>
      <c r="AA67" s="24"/>
      <c r="AB67" s="24"/>
      <c r="AD67" s="26">
        <v>0</v>
      </c>
      <c r="AE67" s="47"/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24"/>
      <c r="AM67" s="24"/>
      <c r="AN67" s="24"/>
      <c r="AO67" s="24"/>
      <c r="AP67" s="24"/>
      <c r="AQ67" s="24"/>
      <c r="AR67" s="24"/>
      <c r="AS67" s="24"/>
      <c r="AT67" s="24"/>
      <c r="AU67" s="26"/>
      <c r="AV67" s="20">
        <v>77</v>
      </c>
      <c r="AW67" s="21">
        <v>71</v>
      </c>
      <c r="AX67" s="21">
        <v>1018.8</v>
      </c>
      <c r="AY67" s="21">
        <v>1019.4</v>
      </c>
      <c r="AZ67" s="32">
        <v>0</v>
      </c>
      <c r="BA67" s="32">
        <v>2</v>
      </c>
      <c r="BB67" s="32">
        <v>18.899999999999999</v>
      </c>
      <c r="BC67" s="32">
        <v>0</v>
      </c>
      <c r="BD67" s="32" t="s">
        <v>47</v>
      </c>
      <c r="BE67" s="32">
        <v>8</v>
      </c>
      <c r="BG67" s="21">
        <v>21.8</v>
      </c>
      <c r="BH67" s="21">
        <f t="shared" si="9"/>
        <v>71.240000000000009</v>
      </c>
      <c r="BJ67" s="105">
        <f t="shared" si="3"/>
        <v>0</v>
      </c>
      <c r="BK67" s="105">
        <f t="shared" si="4"/>
        <v>0</v>
      </c>
      <c r="BL67" s="99">
        <f t="shared" si="5"/>
        <v>0</v>
      </c>
      <c r="BM67" s="105">
        <f t="shared" si="6"/>
        <v>0</v>
      </c>
    </row>
    <row r="68" spans="1:65" s="72" customFormat="1" x14ac:dyDescent="0.25">
      <c r="A68" s="70">
        <v>42091</v>
      </c>
      <c r="B68" s="71" t="str">
        <f t="shared" ref="B68:B83" si="10">RIGHT(YEAR(A68),2)&amp;TEXT(A68-DATE(YEAR(A68),1,0),"000")</f>
        <v>15087</v>
      </c>
      <c r="C68" s="72" t="s">
        <v>27</v>
      </c>
      <c r="D68" s="72" t="s">
        <v>48</v>
      </c>
      <c r="E68" s="84">
        <v>13</v>
      </c>
      <c r="F68" s="73">
        <v>5</v>
      </c>
      <c r="G68" s="73" t="s">
        <v>34</v>
      </c>
      <c r="H68" s="23">
        <v>1752</v>
      </c>
      <c r="I68" s="23">
        <f t="shared" ref="I68:I83" si="11">H68-600</f>
        <v>1152</v>
      </c>
      <c r="J68" s="75" t="s">
        <v>53</v>
      </c>
      <c r="K68" s="23"/>
      <c r="L68" s="73">
        <v>0</v>
      </c>
      <c r="M68" s="73">
        <v>0</v>
      </c>
      <c r="N68" s="73">
        <v>0</v>
      </c>
      <c r="O68" s="73">
        <v>0</v>
      </c>
      <c r="P68" s="73">
        <v>0</v>
      </c>
      <c r="Q68" s="73">
        <v>0</v>
      </c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D68" s="75">
        <v>0</v>
      </c>
      <c r="AE68" s="23"/>
      <c r="AF68" s="73">
        <v>0</v>
      </c>
      <c r="AG68" s="73">
        <v>0</v>
      </c>
      <c r="AH68" s="73">
        <v>0</v>
      </c>
      <c r="AI68" s="73">
        <v>0</v>
      </c>
      <c r="AJ68" s="73">
        <v>0</v>
      </c>
      <c r="AK68" s="73">
        <v>0</v>
      </c>
      <c r="AL68" s="73"/>
      <c r="AM68" s="73"/>
      <c r="AN68" s="73"/>
      <c r="AO68" s="73"/>
      <c r="AP68" s="73"/>
      <c r="AQ68" s="73"/>
      <c r="AR68" s="73"/>
      <c r="AS68" s="73"/>
      <c r="AT68" s="73"/>
      <c r="AU68" s="75"/>
      <c r="AV68" s="85">
        <v>77</v>
      </c>
      <c r="AW68" s="72">
        <v>71</v>
      </c>
      <c r="AX68" s="72">
        <v>1018.8</v>
      </c>
      <c r="AY68" s="72">
        <v>1019.4</v>
      </c>
      <c r="AZ68" s="73">
        <v>0</v>
      </c>
      <c r="BA68" s="73">
        <v>2</v>
      </c>
      <c r="BB68" s="73">
        <v>20.2</v>
      </c>
      <c r="BC68" s="73">
        <v>0</v>
      </c>
      <c r="BD68" s="73" t="s">
        <v>17</v>
      </c>
      <c r="BE68" s="73">
        <v>8</v>
      </c>
      <c r="BG68" s="72">
        <v>25</v>
      </c>
      <c r="BH68" s="72">
        <f t="shared" ref="BH68:BH83" si="12">CONVERT(BG68,"C","F")</f>
        <v>77</v>
      </c>
      <c r="BJ68" s="106">
        <f t="shared" si="3"/>
        <v>0</v>
      </c>
      <c r="BK68" s="106">
        <f t="shared" si="4"/>
        <v>0</v>
      </c>
      <c r="BL68" s="107">
        <f t="shared" si="5"/>
        <v>0</v>
      </c>
      <c r="BM68" s="106">
        <f t="shared" si="6"/>
        <v>0</v>
      </c>
    </row>
    <row r="69" spans="1:65" s="21" customFormat="1" x14ac:dyDescent="0.25">
      <c r="A69" s="45">
        <v>42091</v>
      </c>
      <c r="B69" s="46" t="str">
        <f t="shared" si="10"/>
        <v>15087</v>
      </c>
      <c r="C69" s="21" t="s">
        <v>27</v>
      </c>
      <c r="D69" s="21" t="s">
        <v>30</v>
      </c>
      <c r="E69" s="62">
        <v>18</v>
      </c>
      <c r="F69" s="32">
        <v>1</v>
      </c>
      <c r="G69" s="32" t="s">
        <v>25</v>
      </c>
      <c r="H69" s="47">
        <v>1758</v>
      </c>
      <c r="I69" s="47">
        <f t="shared" si="11"/>
        <v>1158</v>
      </c>
      <c r="J69" s="26" t="s">
        <v>37</v>
      </c>
      <c r="K69" s="22"/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/>
      <c r="S69" s="24"/>
      <c r="T69" s="24"/>
      <c r="U69" s="24"/>
      <c r="V69" s="24"/>
      <c r="W69" s="24"/>
      <c r="X69" s="24"/>
      <c r="Y69" s="24"/>
      <c r="Z69" s="24"/>
      <c r="AA69" s="24"/>
      <c r="AB69" s="24"/>
      <c r="AD69" s="26">
        <v>0</v>
      </c>
      <c r="AE69" s="47"/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24"/>
      <c r="AM69" s="24"/>
      <c r="AN69" s="24"/>
      <c r="AO69" s="24"/>
      <c r="AP69" s="24"/>
      <c r="AQ69" s="24"/>
      <c r="AR69" s="24"/>
      <c r="AS69" s="24"/>
      <c r="AT69" s="24"/>
      <c r="AU69" s="26"/>
      <c r="AV69" s="20">
        <v>74.8</v>
      </c>
      <c r="AW69" s="21">
        <v>73</v>
      </c>
      <c r="AX69" s="21">
        <v>1019</v>
      </c>
      <c r="AY69" s="21">
        <v>1019.5</v>
      </c>
      <c r="AZ69" s="32">
        <v>0</v>
      </c>
      <c r="BA69" s="32">
        <v>4</v>
      </c>
      <c r="BB69" s="32">
        <v>17.5</v>
      </c>
      <c r="BC69" s="32">
        <v>0</v>
      </c>
      <c r="BD69" s="32" t="s">
        <v>52</v>
      </c>
      <c r="BE69" s="32">
        <v>8</v>
      </c>
      <c r="BH69" s="21">
        <f t="shared" si="12"/>
        <v>32</v>
      </c>
      <c r="BJ69" s="105">
        <f t="shared" ref="BJ69:BJ83" si="13">IF(G69="B-C",IF(AND(SUM(L69:O69)=0,P69=1,Q69=0),1,IF(L69="-","-",0)),IF(AND(SUM(L69:O69)=0,P69=0,Q69=1),1,IF(L69="-","-",0)))</f>
        <v>0</v>
      </c>
      <c r="BK69" s="105">
        <f t="shared" ref="BK69:BK83" si="14">IF(AND(SUM(L69:O69)=0,P69=1,Q69=1),1,IF(L69="-","-",0))</f>
        <v>0</v>
      </c>
      <c r="BL69" s="99">
        <f t="shared" ref="BL69:BL84" si="15">IF(G69="B-C",IF(AND(SUM(L69:O69)=0,P69=0,Q69=1),1,IF(L69="-","-",0)),IF(AND(SUM(L69:O69)=0,P69=1,Q69=0),1,IF(L69="-","-",0)))</f>
        <v>0</v>
      </c>
      <c r="BM69" s="105">
        <f t="shared" ref="BM69:BM83" si="16">IF(AND(SUM(L69:O69)&gt;0,P69=0,Q69=0),1,IF(L69="-","-",0))</f>
        <v>0</v>
      </c>
    </row>
    <row r="70" spans="1:65" s="21" customFormat="1" x14ac:dyDescent="0.25">
      <c r="A70" s="45">
        <v>42091</v>
      </c>
      <c r="B70" s="46" t="str">
        <f t="shared" si="10"/>
        <v>15087</v>
      </c>
      <c r="C70" s="21" t="s">
        <v>27</v>
      </c>
      <c r="D70" s="21" t="s">
        <v>30</v>
      </c>
      <c r="E70" s="62">
        <v>18</v>
      </c>
      <c r="F70" s="32">
        <v>2</v>
      </c>
      <c r="G70" s="32" t="s">
        <v>25</v>
      </c>
      <c r="H70" s="47">
        <v>1812</v>
      </c>
      <c r="I70" s="47">
        <f t="shared" si="11"/>
        <v>1212</v>
      </c>
      <c r="J70" s="26" t="s">
        <v>37</v>
      </c>
      <c r="K70" s="22"/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/>
      <c r="S70" s="24"/>
      <c r="T70" s="24"/>
      <c r="U70" s="24"/>
      <c r="V70" s="24"/>
      <c r="W70" s="24"/>
      <c r="X70" s="24"/>
      <c r="Y70" s="24"/>
      <c r="Z70" s="24"/>
      <c r="AA70" s="24"/>
      <c r="AB70" s="24"/>
      <c r="AD70" s="26">
        <v>0</v>
      </c>
      <c r="AE70" s="47"/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24"/>
      <c r="AM70" s="24"/>
      <c r="AN70" s="24"/>
      <c r="AO70" s="24"/>
      <c r="AP70" s="24"/>
      <c r="AQ70" s="24"/>
      <c r="AR70" s="24"/>
      <c r="AS70" s="24"/>
      <c r="AT70" s="24"/>
      <c r="AU70" s="26"/>
      <c r="AV70" s="20">
        <v>74.8</v>
      </c>
      <c r="AW70" s="21">
        <v>73</v>
      </c>
      <c r="AX70" s="21">
        <v>1019</v>
      </c>
      <c r="AY70" s="21">
        <v>1019.5</v>
      </c>
      <c r="AZ70" s="32">
        <v>0</v>
      </c>
      <c r="BA70" s="32">
        <v>4</v>
      </c>
      <c r="BB70" s="32">
        <v>15.5</v>
      </c>
      <c r="BC70" s="32">
        <v>0</v>
      </c>
      <c r="BD70" s="32" t="s">
        <v>52</v>
      </c>
      <c r="BE70" s="32">
        <v>8</v>
      </c>
      <c r="BH70" s="21">
        <f t="shared" si="12"/>
        <v>32</v>
      </c>
      <c r="BJ70" s="105">
        <f t="shared" si="13"/>
        <v>0</v>
      </c>
      <c r="BK70" s="105">
        <f t="shared" si="14"/>
        <v>0</v>
      </c>
      <c r="BL70" s="99">
        <f t="shared" si="15"/>
        <v>0</v>
      </c>
      <c r="BM70" s="105">
        <f t="shared" si="16"/>
        <v>0</v>
      </c>
    </row>
    <row r="71" spans="1:65" s="21" customFormat="1" x14ac:dyDescent="0.25">
      <c r="A71" s="45">
        <v>42091</v>
      </c>
      <c r="B71" s="46" t="str">
        <f t="shared" si="10"/>
        <v>15087</v>
      </c>
      <c r="C71" s="21" t="s">
        <v>27</v>
      </c>
      <c r="D71" s="21" t="s">
        <v>30</v>
      </c>
      <c r="E71" s="62">
        <v>18</v>
      </c>
      <c r="F71" s="32">
        <v>3</v>
      </c>
      <c r="G71" s="32" t="s">
        <v>25</v>
      </c>
      <c r="H71" s="47">
        <v>1821</v>
      </c>
      <c r="I71" s="47">
        <f t="shared" si="11"/>
        <v>1221</v>
      </c>
      <c r="J71" s="26" t="s">
        <v>37</v>
      </c>
      <c r="K71" s="22"/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/>
      <c r="S71" s="24"/>
      <c r="T71" s="24"/>
      <c r="U71" s="24"/>
      <c r="V71" s="24"/>
      <c r="W71" s="24"/>
      <c r="X71" s="24"/>
      <c r="Y71" s="24"/>
      <c r="Z71" s="24"/>
      <c r="AA71" s="24"/>
      <c r="AB71" s="24"/>
      <c r="AD71" s="26">
        <v>0</v>
      </c>
      <c r="AE71" s="47"/>
      <c r="AF71" s="32">
        <v>0</v>
      </c>
      <c r="AG71" s="32">
        <v>0</v>
      </c>
      <c r="AH71" s="32">
        <v>0</v>
      </c>
      <c r="AI71" s="32">
        <v>0</v>
      </c>
      <c r="AJ71" s="32">
        <v>0</v>
      </c>
      <c r="AK71" s="32">
        <v>0</v>
      </c>
      <c r="AL71" s="24"/>
      <c r="AM71" s="24"/>
      <c r="AN71" s="24"/>
      <c r="AO71" s="24"/>
      <c r="AP71" s="24"/>
      <c r="AQ71" s="24"/>
      <c r="AR71" s="24"/>
      <c r="AS71" s="24"/>
      <c r="AT71" s="24"/>
      <c r="AU71" s="26"/>
      <c r="AV71" s="20">
        <v>74.8</v>
      </c>
      <c r="AW71" s="21">
        <v>73</v>
      </c>
      <c r="AX71" s="21">
        <v>1019</v>
      </c>
      <c r="AY71" s="21">
        <v>1019.5</v>
      </c>
      <c r="AZ71" s="32">
        <v>0</v>
      </c>
      <c r="BA71" s="32">
        <v>3</v>
      </c>
      <c r="BB71" s="32">
        <v>10.5</v>
      </c>
      <c r="BC71" s="32">
        <v>0</v>
      </c>
      <c r="BD71" s="32" t="s">
        <v>52</v>
      </c>
      <c r="BE71" s="32">
        <v>8</v>
      </c>
      <c r="BH71" s="21">
        <f t="shared" si="12"/>
        <v>32</v>
      </c>
      <c r="BJ71" s="105">
        <f t="shared" si="13"/>
        <v>0</v>
      </c>
      <c r="BK71" s="105">
        <f t="shared" si="14"/>
        <v>0</v>
      </c>
      <c r="BL71" s="99">
        <f t="shared" si="15"/>
        <v>0</v>
      </c>
      <c r="BM71" s="105">
        <f t="shared" si="16"/>
        <v>0</v>
      </c>
    </row>
    <row r="72" spans="1:65" s="21" customFormat="1" x14ac:dyDescent="0.25">
      <c r="A72" s="45">
        <v>42091</v>
      </c>
      <c r="B72" s="46" t="str">
        <f t="shared" si="10"/>
        <v>15087</v>
      </c>
      <c r="C72" s="21" t="s">
        <v>27</v>
      </c>
      <c r="D72" s="21" t="s">
        <v>30</v>
      </c>
      <c r="E72" s="62">
        <v>18</v>
      </c>
      <c r="F72" s="32">
        <v>4</v>
      </c>
      <c r="G72" s="32" t="s">
        <v>25</v>
      </c>
      <c r="H72" s="47">
        <v>1831</v>
      </c>
      <c r="I72" s="47">
        <f t="shared" si="11"/>
        <v>1231</v>
      </c>
      <c r="J72" s="26" t="s">
        <v>37</v>
      </c>
      <c r="K72" s="22"/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/>
      <c r="S72" s="24"/>
      <c r="T72" s="24"/>
      <c r="U72" s="24"/>
      <c r="V72" s="24"/>
      <c r="W72" s="24"/>
      <c r="X72" s="24"/>
      <c r="Y72" s="24"/>
      <c r="Z72" s="24"/>
      <c r="AA72" s="24"/>
      <c r="AB72" s="24"/>
      <c r="AD72" s="26">
        <v>0</v>
      </c>
      <c r="AE72" s="47"/>
      <c r="AF72" s="32">
        <v>0</v>
      </c>
      <c r="AG72" s="32">
        <v>0</v>
      </c>
      <c r="AH72" s="32">
        <v>0</v>
      </c>
      <c r="AI72" s="32">
        <v>0</v>
      </c>
      <c r="AJ72" s="32">
        <v>0</v>
      </c>
      <c r="AK72" s="32">
        <v>0</v>
      </c>
      <c r="AL72" s="24"/>
      <c r="AM72" s="24"/>
      <c r="AN72" s="24"/>
      <c r="AO72" s="24"/>
      <c r="AP72" s="24"/>
      <c r="AQ72" s="24"/>
      <c r="AR72" s="24"/>
      <c r="AS72" s="24"/>
      <c r="AT72" s="24"/>
      <c r="AU72" s="26"/>
      <c r="AV72" s="20">
        <v>74.8</v>
      </c>
      <c r="AW72" s="21">
        <v>73</v>
      </c>
      <c r="AX72" s="21">
        <v>1019</v>
      </c>
      <c r="AY72" s="21">
        <v>1019.5</v>
      </c>
      <c r="AZ72" s="32">
        <v>0</v>
      </c>
      <c r="BA72" s="32">
        <v>4</v>
      </c>
      <c r="BB72" s="32">
        <v>6</v>
      </c>
      <c r="BC72" s="32">
        <v>0</v>
      </c>
      <c r="BD72" s="32" t="s">
        <v>53</v>
      </c>
      <c r="BE72" s="32">
        <v>8</v>
      </c>
      <c r="BH72" s="21">
        <f t="shared" si="12"/>
        <v>32</v>
      </c>
      <c r="BJ72" s="105">
        <f t="shared" si="13"/>
        <v>0</v>
      </c>
      <c r="BK72" s="105">
        <f t="shared" si="14"/>
        <v>0</v>
      </c>
      <c r="BL72" s="99">
        <f t="shared" si="15"/>
        <v>0</v>
      </c>
      <c r="BM72" s="105">
        <f t="shared" si="16"/>
        <v>0</v>
      </c>
    </row>
    <row r="73" spans="1:65" s="72" customFormat="1" x14ac:dyDescent="0.25">
      <c r="A73" s="70">
        <v>42091</v>
      </c>
      <c r="B73" s="71" t="str">
        <f t="shared" si="10"/>
        <v>15087</v>
      </c>
      <c r="C73" s="72" t="s">
        <v>27</v>
      </c>
      <c r="D73" s="72" t="s">
        <v>30</v>
      </c>
      <c r="E73" s="84">
        <v>18</v>
      </c>
      <c r="F73" s="73">
        <v>5</v>
      </c>
      <c r="G73" s="73" t="s">
        <v>25</v>
      </c>
      <c r="H73" s="23">
        <v>1842</v>
      </c>
      <c r="I73" s="23">
        <f t="shared" si="11"/>
        <v>1242</v>
      </c>
      <c r="J73" s="75" t="s">
        <v>37</v>
      </c>
      <c r="K73" s="23"/>
      <c r="L73" s="73">
        <v>0</v>
      </c>
      <c r="M73" s="73">
        <v>0</v>
      </c>
      <c r="N73" s="73">
        <v>0</v>
      </c>
      <c r="O73" s="73">
        <v>0</v>
      </c>
      <c r="P73" s="73">
        <v>0</v>
      </c>
      <c r="Q73" s="73">
        <v>0</v>
      </c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D73" s="75">
        <v>0</v>
      </c>
      <c r="AE73" s="23"/>
      <c r="AF73" s="73">
        <v>0</v>
      </c>
      <c r="AG73" s="73">
        <v>0</v>
      </c>
      <c r="AH73" s="73">
        <v>0</v>
      </c>
      <c r="AI73" s="73">
        <v>0</v>
      </c>
      <c r="AJ73" s="73">
        <v>0</v>
      </c>
      <c r="AK73" s="73">
        <v>0</v>
      </c>
      <c r="AL73" s="73"/>
      <c r="AM73" s="73"/>
      <c r="AN73" s="73"/>
      <c r="AO73" s="73"/>
      <c r="AP73" s="73"/>
      <c r="AQ73" s="73"/>
      <c r="AR73" s="73"/>
      <c r="AS73" s="73"/>
      <c r="AT73" s="73"/>
      <c r="AU73" s="75"/>
      <c r="AV73" s="85">
        <v>74.8</v>
      </c>
      <c r="AW73" s="72">
        <v>73</v>
      </c>
      <c r="AX73" s="72">
        <v>1019</v>
      </c>
      <c r="AY73" s="72">
        <v>1019.5</v>
      </c>
      <c r="AZ73" s="73">
        <v>0</v>
      </c>
      <c r="BA73" s="73">
        <v>3</v>
      </c>
      <c r="BB73" s="73">
        <v>8.8000000000000007</v>
      </c>
      <c r="BC73" s="73">
        <v>0</v>
      </c>
      <c r="BD73" s="73" t="s">
        <v>53</v>
      </c>
      <c r="BE73" s="73">
        <v>8</v>
      </c>
      <c r="BH73" s="72">
        <f t="shared" si="12"/>
        <v>32</v>
      </c>
      <c r="BJ73" s="106">
        <f t="shared" si="13"/>
        <v>0</v>
      </c>
      <c r="BK73" s="106">
        <f t="shared" si="14"/>
        <v>0</v>
      </c>
      <c r="BL73" s="107">
        <f t="shared" si="15"/>
        <v>0</v>
      </c>
      <c r="BM73" s="106">
        <f t="shared" si="16"/>
        <v>0</v>
      </c>
    </row>
    <row r="74" spans="1:65" s="21" customFormat="1" x14ac:dyDescent="0.25">
      <c r="A74" s="45">
        <v>42091</v>
      </c>
      <c r="B74" s="46" t="str">
        <f t="shared" si="10"/>
        <v>15087</v>
      </c>
      <c r="C74" s="21" t="s">
        <v>27</v>
      </c>
      <c r="D74" s="21" t="s">
        <v>33</v>
      </c>
      <c r="E74" s="62">
        <v>19</v>
      </c>
      <c r="F74" s="32">
        <v>1</v>
      </c>
      <c r="G74" s="32" t="s">
        <v>34</v>
      </c>
      <c r="H74" s="47">
        <v>1736</v>
      </c>
      <c r="I74" s="47">
        <f t="shared" si="11"/>
        <v>1136</v>
      </c>
      <c r="J74" s="26" t="s">
        <v>37</v>
      </c>
      <c r="K74" s="22"/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/>
      <c r="S74" s="24"/>
      <c r="T74" s="24"/>
      <c r="U74" s="24"/>
      <c r="V74" s="24"/>
      <c r="W74" s="24"/>
      <c r="X74" s="24"/>
      <c r="Y74" s="24"/>
      <c r="Z74" s="24"/>
      <c r="AA74" s="24"/>
      <c r="AB74" s="24"/>
      <c r="AD74" s="26">
        <v>0</v>
      </c>
      <c r="AE74" s="47"/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24"/>
      <c r="AM74" s="24"/>
      <c r="AN74" s="24"/>
      <c r="AO74" s="24"/>
      <c r="AP74" s="24"/>
      <c r="AQ74" s="24"/>
      <c r="AR74" s="24"/>
      <c r="AS74" s="24"/>
      <c r="AT74" s="24"/>
      <c r="AU74" s="26"/>
      <c r="AV74" s="20">
        <v>78.400000000000006</v>
      </c>
      <c r="AW74" s="21">
        <v>73</v>
      </c>
      <c r="AX74" s="21">
        <v>1019.4</v>
      </c>
      <c r="AY74" s="21">
        <v>1019.5</v>
      </c>
      <c r="AZ74" s="32">
        <v>0</v>
      </c>
      <c r="BA74" s="32">
        <v>1</v>
      </c>
      <c r="BB74" s="32">
        <v>9.6</v>
      </c>
      <c r="BC74" s="32">
        <v>0</v>
      </c>
      <c r="BD74" s="32" t="s">
        <v>17</v>
      </c>
      <c r="BE74" s="32">
        <v>8</v>
      </c>
      <c r="BH74" s="21">
        <f t="shared" si="12"/>
        <v>32</v>
      </c>
      <c r="BJ74" s="105">
        <f t="shared" si="13"/>
        <v>0</v>
      </c>
      <c r="BK74" s="105">
        <f t="shared" si="14"/>
        <v>0</v>
      </c>
      <c r="BL74" s="99">
        <f t="shared" si="15"/>
        <v>0</v>
      </c>
      <c r="BM74" s="105">
        <f t="shared" si="16"/>
        <v>0</v>
      </c>
    </row>
    <row r="75" spans="1:65" s="21" customFormat="1" x14ac:dyDescent="0.25">
      <c r="A75" s="45">
        <v>42091</v>
      </c>
      <c r="B75" s="46" t="str">
        <f t="shared" si="10"/>
        <v>15087</v>
      </c>
      <c r="C75" s="21" t="s">
        <v>27</v>
      </c>
      <c r="D75" s="21" t="s">
        <v>33</v>
      </c>
      <c r="E75" s="62">
        <v>19</v>
      </c>
      <c r="F75" s="32">
        <v>2</v>
      </c>
      <c r="G75" s="32" t="s">
        <v>34</v>
      </c>
      <c r="H75" s="47">
        <v>1756</v>
      </c>
      <c r="I75" s="47">
        <f t="shared" si="11"/>
        <v>1156</v>
      </c>
      <c r="J75" s="26" t="s">
        <v>37</v>
      </c>
      <c r="K75" s="22"/>
      <c r="L75" s="32">
        <v>0</v>
      </c>
      <c r="M75" s="32">
        <v>1</v>
      </c>
      <c r="N75" s="32">
        <v>1</v>
      </c>
      <c r="O75" s="32">
        <v>0</v>
      </c>
      <c r="P75" s="32">
        <v>1</v>
      </c>
      <c r="Q75" s="32">
        <v>0</v>
      </c>
      <c r="R75" s="32"/>
      <c r="S75" s="24"/>
      <c r="T75" s="24" t="s">
        <v>56</v>
      </c>
      <c r="U75" s="24"/>
      <c r="V75" s="24" t="s">
        <v>31</v>
      </c>
      <c r="W75" s="24" t="s">
        <v>32</v>
      </c>
      <c r="X75" s="24">
        <v>250</v>
      </c>
      <c r="Y75" s="24"/>
      <c r="Z75" s="24"/>
      <c r="AA75" s="24"/>
      <c r="AB75" s="24"/>
      <c r="AD75" s="26">
        <v>1</v>
      </c>
      <c r="AE75" s="47"/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24"/>
      <c r="AM75" s="24"/>
      <c r="AN75" s="24"/>
      <c r="AO75" s="24"/>
      <c r="AP75" s="24"/>
      <c r="AQ75" s="24"/>
      <c r="AR75" s="24"/>
      <c r="AS75" s="24"/>
      <c r="AT75" s="24"/>
      <c r="AU75" s="26"/>
      <c r="AV75" s="20">
        <v>78.400000000000006</v>
      </c>
      <c r="AW75" s="21">
        <v>73</v>
      </c>
      <c r="AX75" s="21">
        <v>1020.4</v>
      </c>
      <c r="AY75" s="21">
        <v>1019.5</v>
      </c>
      <c r="AZ75" s="32">
        <v>0</v>
      </c>
      <c r="BA75" s="32">
        <v>0</v>
      </c>
      <c r="BB75" s="32">
        <v>1.8</v>
      </c>
      <c r="BC75" s="32">
        <v>0</v>
      </c>
      <c r="BD75" s="32" t="s">
        <v>17</v>
      </c>
      <c r="BE75" s="32">
        <v>8</v>
      </c>
      <c r="BH75" s="21">
        <f t="shared" si="12"/>
        <v>32</v>
      </c>
      <c r="BJ75" s="105">
        <f t="shared" si="13"/>
        <v>0</v>
      </c>
      <c r="BK75" s="105">
        <f t="shared" si="14"/>
        <v>0</v>
      </c>
      <c r="BL75" s="99">
        <f t="shared" si="15"/>
        <v>0</v>
      </c>
      <c r="BM75" s="105">
        <f t="shared" si="16"/>
        <v>0</v>
      </c>
    </row>
    <row r="76" spans="1:65" s="21" customFormat="1" x14ac:dyDescent="0.25">
      <c r="A76" s="45">
        <v>42091</v>
      </c>
      <c r="B76" s="46" t="str">
        <f t="shared" si="10"/>
        <v>15087</v>
      </c>
      <c r="C76" s="21" t="s">
        <v>27</v>
      </c>
      <c r="D76" s="21" t="s">
        <v>33</v>
      </c>
      <c r="E76" s="62">
        <v>19</v>
      </c>
      <c r="F76" s="32">
        <v>3</v>
      </c>
      <c r="G76" s="32" t="s">
        <v>34</v>
      </c>
      <c r="H76" s="47">
        <v>1808</v>
      </c>
      <c r="I76" s="47">
        <f t="shared" si="11"/>
        <v>1208</v>
      </c>
      <c r="J76" s="26" t="s">
        <v>37</v>
      </c>
      <c r="K76" s="22"/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/>
      <c r="S76" s="24"/>
      <c r="T76" s="24"/>
      <c r="U76" s="24"/>
      <c r="V76" s="24"/>
      <c r="W76" s="24"/>
      <c r="X76" s="24"/>
      <c r="Y76" s="24"/>
      <c r="Z76" s="24"/>
      <c r="AA76" s="24"/>
      <c r="AB76" s="24"/>
      <c r="AD76" s="26">
        <v>0</v>
      </c>
      <c r="AE76" s="47"/>
      <c r="AF76" s="32">
        <v>0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24"/>
      <c r="AM76" s="24"/>
      <c r="AN76" s="24"/>
      <c r="AO76" s="24"/>
      <c r="AP76" s="24"/>
      <c r="AQ76" s="24"/>
      <c r="AR76" s="24"/>
      <c r="AS76" s="24"/>
      <c r="AT76" s="24"/>
      <c r="AU76" s="26"/>
      <c r="AV76" s="20">
        <v>78.400000000000006</v>
      </c>
      <c r="AW76" s="21">
        <v>73</v>
      </c>
      <c r="AX76" s="21">
        <v>1021.4</v>
      </c>
      <c r="AY76" s="21">
        <v>1019.5</v>
      </c>
      <c r="AZ76" s="32">
        <v>0</v>
      </c>
      <c r="BA76" s="32">
        <v>1</v>
      </c>
      <c r="BB76" s="32">
        <v>12.5</v>
      </c>
      <c r="BC76" s="32">
        <v>0</v>
      </c>
      <c r="BD76" s="32" t="s">
        <v>17</v>
      </c>
      <c r="BE76" s="32">
        <v>8</v>
      </c>
      <c r="BH76" s="21">
        <f t="shared" si="12"/>
        <v>32</v>
      </c>
      <c r="BJ76" s="105">
        <f t="shared" si="13"/>
        <v>0</v>
      </c>
      <c r="BK76" s="105">
        <f t="shared" si="14"/>
        <v>0</v>
      </c>
      <c r="BL76" s="99">
        <f t="shared" si="15"/>
        <v>0</v>
      </c>
      <c r="BM76" s="105">
        <f t="shared" si="16"/>
        <v>0</v>
      </c>
    </row>
    <row r="77" spans="1:65" s="21" customFormat="1" x14ac:dyDescent="0.25">
      <c r="A77" s="45">
        <v>42091</v>
      </c>
      <c r="B77" s="46" t="str">
        <f t="shared" si="10"/>
        <v>15087</v>
      </c>
      <c r="C77" s="21" t="s">
        <v>27</v>
      </c>
      <c r="D77" s="21" t="s">
        <v>33</v>
      </c>
      <c r="E77" s="62">
        <v>19</v>
      </c>
      <c r="F77" s="32">
        <v>4</v>
      </c>
      <c r="G77" s="32" t="s">
        <v>34</v>
      </c>
      <c r="H77" s="47">
        <v>1823</v>
      </c>
      <c r="I77" s="47">
        <f t="shared" si="11"/>
        <v>1223</v>
      </c>
      <c r="J77" s="26" t="s">
        <v>37</v>
      </c>
      <c r="K77" s="22"/>
      <c r="L77" s="32">
        <v>0</v>
      </c>
      <c r="M77" s="32">
        <v>0</v>
      </c>
      <c r="N77" s="32">
        <v>0</v>
      </c>
      <c r="O77" s="32">
        <v>1</v>
      </c>
      <c r="P77" s="32">
        <v>1</v>
      </c>
      <c r="Q77" s="32">
        <v>0</v>
      </c>
      <c r="R77" s="32"/>
      <c r="S77" s="24"/>
      <c r="T77" s="24" t="s">
        <v>56</v>
      </c>
      <c r="U77" s="24"/>
      <c r="V77" s="24" t="s">
        <v>31</v>
      </c>
      <c r="W77" s="24" t="s">
        <v>31</v>
      </c>
      <c r="X77" s="24">
        <v>210</v>
      </c>
      <c r="Y77" s="24"/>
      <c r="Z77" s="24" t="s">
        <v>31</v>
      </c>
      <c r="AA77" s="24" t="s">
        <v>20</v>
      </c>
      <c r="AB77" s="24">
        <v>60</v>
      </c>
      <c r="AD77" s="26">
        <v>2</v>
      </c>
      <c r="AE77" s="47"/>
      <c r="AF77" s="32">
        <v>0</v>
      </c>
      <c r="AG77" s="32">
        <v>0</v>
      </c>
      <c r="AH77" s="32">
        <v>0</v>
      </c>
      <c r="AI77" s="32">
        <v>0</v>
      </c>
      <c r="AJ77" s="32">
        <v>0</v>
      </c>
      <c r="AK77" s="32">
        <v>0</v>
      </c>
      <c r="AL77" s="24"/>
      <c r="AM77" s="24"/>
      <c r="AN77" s="24"/>
      <c r="AO77" s="24"/>
      <c r="AP77" s="24"/>
      <c r="AQ77" s="24"/>
      <c r="AR77" s="24"/>
      <c r="AS77" s="24"/>
      <c r="AT77" s="24"/>
      <c r="AU77" s="26"/>
      <c r="AV77" s="20">
        <v>78.400000000000006</v>
      </c>
      <c r="AW77" s="21">
        <v>73</v>
      </c>
      <c r="AX77" s="21">
        <v>1022.4</v>
      </c>
      <c r="AY77" s="21">
        <v>1019.5</v>
      </c>
      <c r="AZ77" s="32">
        <v>0</v>
      </c>
      <c r="BA77" s="32">
        <v>1</v>
      </c>
      <c r="BB77" s="32">
        <v>10</v>
      </c>
      <c r="BC77" s="32">
        <v>0</v>
      </c>
      <c r="BD77" s="32" t="s">
        <v>17</v>
      </c>
      <c r="BE77" s="32">
        <v>8</v>
      </c>
      <c r="BH77" s="21">
        <f t="shared" si="12"/>
        <v>32</v>
      </c>
      <c r="BJ77" s="105">
        <f t="shared" si="13"/>
        <v>0</v>
      </c>
      <c r="BK77" s="105">
        <f t="shared" si="14"/>
        <v>0</v>
      </c>
      <c r="BL77" s="99">
        <f t="shared" si="15"/>
        <v>0</v>
      </c>
      <c r="BM77" s="105">
        <f t="shared" si="16"/>
        <v>0</v>
      </c>
    </row>
    <row r="78" spans="1:65" s="21" customFormat="1" x14ac:dyDescent="0.25">
      <c r="A78" s="45">
        <v>42091</v>
      </c>
      <c r="B78" s="46" t="str">
        <f t="shared" si="10"/>
        <v>15087</v>
      </c>
      <c r="C78" s="21" t="s">
        <v>27</v>
      </c>
      <c r="D78" s="21" t="s">
        <v>33</v>
      </c>
      <c r="E78" s="62">
        <v>19</v>
      </c>
      <c r="F78" s="32">
        <v>5</v>
      </c>
      <c r="G78" s="32" t="s">
        <v>34</v>
      </c>
      <c r="H78" s="47">
        <v>1838</v>
      </c>
      <c r="I78" s="47">
        <f t="shared" si="11"/>
        <v>1238</v>
      </c>
      <c r="J78" s="26" t="s">
        <v>37</v>
      </c>
      <c r="K78" s="22"/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/>
      <c r="S78" s="24"/>
      <c r="T78" s="24"/>
      <c r="U78" s="24"/>
      <c r="V78" s="24"/>
      <c r="W78" s="24"/>
      <c r="X78" s="24"/>
      <c r="Y78" s="24"/>
      <c r="Z78" s="24"/>
      <c r="AA78" s="24"/>
      <c r="AB78" s="24"/>
      <c r="AD78" s="26">
        <v>0</v>
      </c>
      <c r="AE78" s="47"/>
      <c r="AF78" s="32">
        <v>0</v>
      </c>
      <c r="AG78" s="32">
        <v>0</v>
      </c>
      <c r="AH78" s="32">
        <v>0</v>
      </c>
      <c r="AI78" s="32">
        <v>0</v>
      </c>
      <c r="AJ78" s="32">
        <v>0</v>
      </c>
      <c r="AK78" s="32">
        <v>0</v>
      </c>
      <c r="AL78" s="24"/>
      <c r="AM78" s="24"/>
      <c r="AN78" s="24"/>
      <c r="AO78" s="24"/>
      <c r="AP78" s="24"/>
      <c r="AQ78" s="24"/>
      <c r="AR78" s="24"/>
      <c r="AS78" s="24"/>
      <c r="AT78" s="24"/>
      <c r="AU78" s="26"/>
      <c r="AV78" s="20">
        <v>78.400000000000006</v>
      </c>
      <c r="AW78" s="21">
        <v>73</v>
      </c>
      <c r="AX78" s="21">
        <v>1023.4</v>
      </c>
      <c r="AY78" s="21">
        <v>1019.5</v>
      </c>
      <c r="AZ78" s="32">
        <v>0</v>
      </c>
      <c r="BA78" s="32">
        <v>1</v>
      </c>
      <c r="BB78" s="32">
        <v>10.199999999999999</v>
      </c>
      <c r="BC78" s="32">
        <v>0</v>
      </c>
      <c r="BD78" s="32" t="s">
        <v>17</v>
      </c>
      <c r="BE78" s="32">
        <v>8</v>
      </c>
      <c r="BH78" s="21">
        <f t="shared" si="12"/>
        <v>32</v>
      </c>
      <c r="BJ78" s="105">
        <f t="shared" si="13"/>
        <v>0</v>
      </c>
      <c r="BK78" s="105">
        <f t="shared" si="14"/>
        <v>0</v>
      </c>
      <c r="BL78" s="99">
        <f t="shared" si="15"/>
        <v>0</v>
      </c>
      <c r="BM78" s="105">
        <f t="shared" si="16"/>
        <v>0</v>
      </c>
    </row>
    <row r="79" spans="1:65" s="21" customFormat="1" x14ac:dyDescent="0.25">
      <c r="A79" s="45">
        <v>42091</v>
      </c>
      <c r="B79" s="46" t="str">
        <f t="shared" si="10"/>
        <v>15087</v>
      </c>
      <c r="C79" s="21" t="s">
        <v>27</v>
      </c>
      <c r="D79" s="21" t="s">
        <v>33</v>
      </c>
      <c r="E79" s="62">
        <v>19</v>
      </c>
      <c r="F79" s="32">
        <v>6</v>
      </c>
      <c r="G79" s="32" t="s">
        <v>34</v>
      </c>
      <c r="H79" s="47">
        <v>1851</v>
      </c>
      <c r="I79" s="47">
        <f t="shared" si="11"/>
        <v>1251</v>
      </c>
      <c r="J79" s="26" t="s">
        <v>37</v>
      </c>
      <c r="K79" s="22"/>
      <c r="L79" s="32">
        <v>0</v>
      </c>
      <c r="M79" s="32">
        <v>0</v>
      </c>
      <c r="N79" s="32">
        <v>0</v>
      </c>
      <c r="O79" s="32">
        <v>1</v>
      </c>
      <c r="P79" s="32">
        <v>0</v>
      </c>
      <c r="Q79" s="32">
        <v>1</v>
      </c>
      <c r="R79" s="32"/>
      <c r="S79" s="24"/>
      <c r="T79" s="24" t="s">
        <v>56</v>
      </c>
      <c r="U79" s="24"/>
      <c r="V79" s="24" t="s">
        <v>31</v>
      </c>
      <c r="W79" s="24" t="s">
        <v>46</v>
      </c>
      <c r="X79" s="24">
        <v>180</v>
      </c>
      <c r="Y79" s="24"/>
      <c r="Z79" s="24"/>
      <c r="AA79" s="24"/>
      <c r="AB79" s="24"/>
      <c r="AD79" s="26">
        <v>1</v>
      </c>
      <c r="AE79" s="47"/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24"/>
      <c r="AM79" s="24"/>
      <c r="AN79" s="24"/>
      <c r="AO79" s="24"/>
      <c r="AP79" s="24"/>
      <c r="AQ79" s="24"/>
      <c r="AR79" s="24"/>
      <c r="AS79" s="24"/>
      <c r="AT79" s="24"/>
      <c r="AU79" s="26"/>
      <c r="AV79" s="20">
        <v>78.400000000000006</v>
      </c>
      <c r="AW79" s="21">
        <v>73</v>
      </c>
      <c r="AX79" s="21">
        <v>1024.4000000000001</v>
      </c>
      <c r="AY79" s="21">
        <v>1019.5</v>
      </c>
      <c r="AZ79" s="32">
        <v>0</v>
      </c>
      <c r="BA79" s="32">
        <v>1</v>
      </c>
      <c r="BB79" s="32">
        <v>14.6</v>
      </c>
      <c r="BC79" s="32">
        <v>0</v>
      </c>
      <c r="BD79" s="32" t="s">
        <v>17</v>
      </c>
      <c r="BE79" s="32">
        <v>8</v>
      </c>
      <c r="BH79" s="21">
        <f t="shared" si="12"/>
        <v>32</v>
      </c>
      <c r="BJ79" s="105">
        <f t="shared" si="13"/>
        <v>0</v>
      </c>
      <c r="BK79" s="105">
        <f t="shared" si="14"/>
        <v>0</v>
      </c>
      <c r="BL79" s="99">
        <f t="shared" si="15"/>
        <v>0</v>
      </c>
      <c r="BM79" s="105">
        <f t="shared" si="16"/>
        <v>0</v>
      </c>
    </row>
    <row r="80" spans="1:65" s="21" customFormat="1" x14ac:dyDescent="0.25">
      <c r="A80" s="45">
        <v>42091</v>
      </c>
      <c r="B80" s="46" t="str">
        <f t="shared" si="10"/>
        <v>15087</v>
      </c>
      <c r="C80" s="21" t="s">
        <v>27</v>
      </c>
      <c r="D80" s="21" t="s">
        <v>33</v>
      </c>
      <c r="E80" s="62">
        <v>19</v>
      </c>
      <c r="F80" s="32">
        <v>7</v>
      </c>
      <c r="G80" s="32" t="s">
        <v>34</v>
      </c>
      <c r="H80" s="47">
        <v>1906</v>
      </c>
      <c r="I80" s="47">
        <f t="shared" si="11"/>
        <v>1306</v>
      </c>
      <c r="J80" s="26" t="s">
        <v>37</v>
      </c>
      <c r="K80" s="22"/>
      <c r="L80" s="32">
        <v>1</v>
      </c>
      <c r="M80" s="32">
        <v>1</v>
      </c>
      <c r="N80" s="32">
        <v>0</v>
      </c>
      <c r="O80" s="32">
        <v>1</v>
      </c>
      <c r="P80" s="32">
        <v>0</v>
      </c>
      <c r="Q80" s="32">
        <v>0</v>
      </c>
      <c r="R80" s="32"/>
      <c r="S80" s="24" t="s">
        <v>47</v>
      </c>
      <c r="T80" s="24" t="s">
        <v>56</v>
      </c>
      <c r="U80" s="24"/>
      <c r="V80" s="24" t="s">
        <v>31</v>
      </c>
      <c r="W80" s="24" t="s">
        <v>46</v>
      </c>
      <c r="X80" s="24">
        <v>200</v>
      </c>
      <c r="Y80" s="24"/>
      <c r="Z80" s="24" t="s">
        <v>31</v>
      </c>
      <c r="AA80" s="24" t="s">
        <v>32</v>
      </c>
      <c r="AB80" s="24">
        <v>30</v>
      </c>
      <c r="AD80" s="26">
        <v>2</v>
      </c>
      <c r="AE80" s="47"/>
      <c r="AF80" s="32">
        <v>0</v>
      </c>
      <c r="AG80" s="32">
        <v>0</v>
      </c>
      <c r="AH80" s="32">
        <v>0</v>
      </c>
      <c r="AI80" s="32">
        <v>0</v>
      </c>
      <c r="AJ80" s="32">
        <v>0</v>
      </c>
      <c r="AK80" s="32">
        <v>0</v>
      </c>
      <c r="AL80" s="24"/>
      <c r="AM80" s="24"/>
      <c r="AN80" s="24"/>
      <c r="AO80" s="24"/>
      <c r="AP80" s="24"/>
      <c r="AQ80" s="24"/>
      <c r="AR80" s="24"/>
      <c r="AS80" s="24"/>
      <c r="AT80" s="24"/>
      <c r="AU80" s="26"/>
      <c r="AV80" s="20">
        <v>78.400000000000006</v>
      </c>
      <c r="AW80" s="21">
        <v>73</v>
      </c>
      <c r="AX80" s="21">
        <v>1025.4000000000001</v>
      </c>
      <c r="AY80" s="21">
        <v>1019.5</v>
      </c>
      <c r="AZ80" s="32">
        <v>0</v>
      </c>
      <c r="BA80" s="32">
        <v>1</v>
      </c>
      <c r="BB80" s="32">
        <v>12.5</v>
      </c>
      <c r="BC80" s="32">
        <v>0</v>
      </c>
      <c r="BD80" s="32" t="s">
        <v>17</v>
      </c>
      <c r="BE80" s="32">
        <v>8</v>
      </c>
      <c r="BH80" s="21">
        <f t="shared" si="12"/>
        <v>32</v>
      </c>
      <c r="BJ80" s="105">
        <f t="shared" si="13"/>
        <v>0</v>
      </c>
      <c r="BK80" s="105">
        <f t="shared" si="14"/>
        <v>0</v>
      </c>
      <c r="BL80" s="99">
        <f t="shared" si="15"/>
        <v>0</v>
      </c>
      <c r="BM80" s="105">
        <f t="shared" si="16"/>
        <v>1</v>
      </c>
    </row>
    <row r="81" spans="1:65" s="21" customFormat="1" x14ac:dyDescent="0.25">
      <c r="A81" s="45">
        <v>42091</v>
      </c>
      <c r="B81" s="46" t="str">
        <f t="shared" si="10"/>
        <v>15087</v>
      </c>
      <c r="C81" s="21" t="s">
        <v>27</v>
      </c>
      <c r="D81" s="21" t="s">
        <v>33</v>
      </c>
      <c r="E81" s="62">
        <v>19</v>
      </c>
      <c r="F81" s="32">
        <v>8</v>
      </c>
      <c r="G81" s="32" t="s">
        <v>34</v>
      </c>
      <c r="H81" s="47">
        <v>1923</v>
      </c>
      <c r="I81" s="47">
        <f t="shared" si="11"/>
        <v>1323</v>
      </c>
      <c r="J81" s="26" t="s">
        <v>37</v>
      </c>
      <c r="K81" s="22"/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/>
      <c r="S81" s="24"/>
      <c r="T81" s="24"/>
      <c r="U81" s="24"/>
      <c r="V81" s="24"/>
      <c r="W81" s="24"/>
      <c r="X81" s="24"/>
      <c r="Y81" s="24"/>
      <c r="Z81" s="24"/>
      <c r="AA81" s="24"/>
      <c r="AB81" s="24"/>
      <c r="AD81" s="26">
        <v>0</v>
      </c>
      <c r="AE81" s="47"/>
      <c r="AF81" s="32">
        <v>0</v>
      </c>
      <c r="AG81" s="32">
        <v>0</v>
      </c>
      <c r="AH81" s="32">
        <v>0</v>
      </c>
      <c r="AI81" s="32">
        <v>0</v>
      </c>
      <c r="AJ81" s="32">
        <v>0</v>
      </c>
      <c r="AK81" s="32">
        <v>0</v>
      </c>
      <c r="AL81" s="24"/>
      <c r="AM81" s="24"/>
      <c r="AN81" s="24"/>
      <c r="AO81" s="24"/>
      <c r="AP81" s="24"/>
      <c r="AQ81" s="24"/>
      <c r="AR81" s="24"/>
      <c r="AS81" s="24"/>
      <c r="AT81" s="24"/>
      <c r="AU81" s="26"/>
      <c r="AV81" s="20">
        <v>78.400000000000006</v>
      </c>
      <c r="AW81" s="21">
        <v>73</v>
      </c>
      <c r="AX81" s="21">
        <v>1026.4000000000001</v>
      </c>
      <c r="AY81" s="21">
        <v>1019.5</v>
      </c>
      <c r="AZ81" s="32">
        <v>0</v>
      </c>
      <c r="BA81" s="32">
        <v>1</v>
      </c>
      <c r="BB81" s="32">
        <v>11</v>
      </c>
      <c r="BC81" s="32">
        <v>0</v>
      </c>
      <c r="BD81" s="32" t="s">
        <v>17</v>
      </c>
      <c r="BE81" s="32">
        <v>8</v>
      </c>
      <c r="BH81" s="21">
        <f t="shared" si="12"/>
        <v>32</v>
      </c>
      <c r="BJ81" s="105">
        <f t="shared" si="13"/>
        <v>0</v>
      </c>
      <c r="BK81" s="105">
        <f t="shared" si="14"/>
        <v>0</v>
      </c>
      <c r="BL81" s="99">
        <f t="shared" si="15"/>
        <v>0</v>
      </c>
      <c r="BM81" s="105">
        <f t="shared" si="16"/>
        <v>0</v>
      </c>
    </row>
    <row r="82" spans="1:65" s="21" customFormat="1" x14ac:dyDescent="0.25">
      <c r="A82" s="45">
        <v>42091</v>
      </c>
      <c r="B82" s="46" t="str">
        <f t="shared" si="10"/>
        <v>15087</v>
      </c>
      <c r="C82" s="21" t="s">
        <v>27</v>
      </c>
      <c r="D82" s="21" t="s">
        <v>33</v>
      </c>
      <c r="E82" s="62">
        <v>19</v>
      </c>
      <c r="F82" s="32">
        <v>9</v>
      </c>
      <c r="G82" s="32" t="s">
        <v>34</v>
      </c>
      <c r="H82" s="47">
        <v>1938</v>
      </c>
      <c r="I82" s="47">
        <f t="shared" si="11"/>
        <v>1338</v>
      </c>
      <c r="J82" s="26" t="s">
        <v>37</v>
      </c>
      <c r="K82" s="22"/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/>
      <c r="S82" s="24"/>
      <c r="T82" s="24"/>
      <c r="U82" s="24"/>
      <c r="V82" s="24"/>
      <c r="W82" s="24"/>
      <c r="X82" s="24"/>
      <c r="Y82" s="24"/>
      <c r="Z82" s="24"/>
      <c r="AA82" s="24"/>
      <c r="AB82" s="24"/>
      <c r="AD82" s="26">
        <v>0</v>
      </c>
      <c r="AE82" s="47"/>
      <c r="AF82" s="32">
        <v>0</v>
      </c>
      <c r="AG82" s="32">
        <v>0</v>
      </c>
      <c r="AH82" s="32">
        <v>0</v>
      </c>
      <c r="AI82" s="32">
        <v>0</v>
      </c>
      <c r="AJ82" s="32">
        <v>0</v>
      </c>
      <c r="AK82" s="32">
        <v>0</v>
      </c>
      <c r="AL82" s="24"/>
      <c r="AM82" s="24"/>
      <c r="AN82" s="24"/>
      <c r="AO82" s="24"/>
      <c r="AP82" s="24"/>
      <c r="AQ82" s="24"/>
      <c r="AR82" s="24"/>
      <c r="AS82" s="24"/>
      <c r="AT82" s="24"/>
      <c r="AU82" s="26"/>
      <c r="AV82" s="20">
        <v>78.400000000000006</v>
      </c>
      <c r="AW82" s="21">
        <v>73</v>
      </c>
      <c r="AX82" s="21">
        <v>1027.4000000000001</v>
      </c>
      <c r="AY82" s="21">
        <v>1019.5</v>
      </c>
      <c r="AZ82" s="32">
        <v>0</v>
      </c>
      <c r="BA82" s="32">
        <v>1</v>
      </c>
      <c r="BB82" s="32">
        <v>6.9</v>
      </c>
      <c r="BC82" s="32">
        <v>0</v>
      </c>
      <c r="BD82" s="32" t="s">
        <v>17</v>
      </c>
      <c r="BE82" s="32">
        <v>8</v>
      </c>
      <c r="BH82" s="21">
        <f t="shared" si="12"/>
        <v>32</v>
      </c>
      <c r="BJ82" s="105">
        <f t="shared" si="13"/>
        <v>0</v>
      </c>
      <c r="BK82" s="105">
        <f t="shared" si="14"/>
        <v>0</v>
      </c>
      <c r="BL82" s="99">
        <f t="shared" si="15"/>
        <v>0</v>
      </c>
      <c r="BM82" s="105">
        <f t="shared" si="16"/>
        <v>0</v>
      </c>
    </row>
    <row r="83" spans="1:65" s="72" customFormat="1" x14ac:dyDescent="0.25">
      <c r="A83" s="70">
        <v>42091</v>
      </c>
      <c r="B83" s="71" t="str">
        <f t="shared" si="10"/>
        <v>15087</v>
      </c>
      <c r="C83" s="72" t="s">
        <v>27</v>
      </c>
      <c r="D83" s="72" t="s">
        <v>33</v>
      </c>
      <c r="E83" s="84">
        <v>19</v>
      </c>
      <c r="F83" s="73">
        <v>10</v>
      </c>
      <c r="G83" s="73" t="s">
        <v>34</v>
      </c>
      <c r="H83" s="23">
        <v>1950</v>
      </c>
      <c r="I83" s="23">
        <f t="shared" si="11"/>
        <v>1350</v>
      </c>
      <c r="J83" s="75" t="s">
        <v>37</v>
      </c>
      <c r="K83" s="23"/>
      <c r="L83" s="73">
        <v>0</v>
      </c>
      <c r="M83" s="73">
        <v>0</v>
      </c>
      <c r="N83" s="73">
        <v>0</v>
      </c>
      <c r="O83" s="73">
        <v>0</v>
      </c>
      <c r="P83" s="73">
        <v>0</v>
      </c>
      <c r="Q83" s="73">
        <v>0</v>
      </c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D83" s="75">
        <v>0</v>
      </c>
      <c r="AE83" s="23"/>
      <c r="AF83" s="73">
        <v>0</v>
      </c>
      <c r="AG83" s="73">
        <v>0</v>
      </c>
      <c r="AH83" s="73">
        <v>0</v>
      </c>
      <c r="AI83" s="73">
        <v>0</v>
      </c>
      <c r="AJ83" s="73">
        <v>0</v>
      </c>
      <c r="AK83" s="73">
        <v>0</v>
      </c>
      <c r="AL83" s="73"/>
      <c r="AM83" s="73"/>
      <c r="AN83" s="73"/>
      <c r="AO83" s="73"/>
      <c r="AP83" s="73"/>
      <c r="AQ83" s="73"/>
      <c r="AR83" s="73"/>
      <c r="AS83" s="73"/>
      <c r="AT83" s="73"/>
      <c r="AU83" s="75"/>
      <c r="AV83" s="85">
        <v>78.400000000000006</v>
      </c>
      <c r="AW83" s="72">
        <v>73</v>
      </c>
      <c r="AX83" s="72">
        <v>1028.4000000000001</v>
      </c>
      <c r="AY83" s="72">
        <v>1019.5</v>
      </c>
      <c r="AZ83" s="73">
        <v>0</v>
      </c>
      <c r="BA83" s="73">
        <v>2</v>
      </c>
      <c r="BB83" s="73">
        <v>7</v>
      </c>
      <c r="BC83" s="73">
        <v>0</v>
      </c>
      <c r="BD83" s="73" t="s">
        <v>17</v>
      </c>
      <c r="BE83" s="73">
        <v>8</v>
      </c>
      <c r="BH83" s="72">
        <f t="shared" si="12"/>
        <v>32</v>
      </c>
      <c r="BJ83" s="106">
        <f t="shared" si="13"/>
        <v>0</v>
      </c>
      <c r="BK83" s="106">
        <f t="shared" si="14"/>
        <v>0</v>
      </c>
      <c r="BL83" s="107">
        <f t="shared" si="15"/>
        <v>0</v>
      </c>
      <c r="BM83" s="106">
        <f t="shared" si="16"/>
        <v>0</v>
      </c>
    </row>
    <row r="84" spans="1:65" hidden="1" x14ac:dyDescent="0.25">
      <c r="A84" s="31"/>
      <c r="L84"/>
      <c r="M84"/>
      <c r="N84"/>
      <c r="O84"/>
      <c r="P84"/>
      <c r="Q84"/>
      <c r="AY84" s="48">
        <v>1019.5</v>
      </c>
      <c r="BJ84" s="100">
        <f t="shared" ref="BJ84" si="17">IF(G84="B-C",IF(AND(SUM(L84:O84)=0,P84=1,Q84=0),1,IF(L84="-","-",0)),IF(AND(SUM(L84:O84)=0,P84=0,Q84=1),1,IF(L84="-","-",0)))</f>
        <v>0</v>
      </c>
      <c r="BL84" s="99">
        <f t="shared" si="15"/>
        <v>0</v>
      </c>
    </row>
    <row r="85" spans="1:65" x14ac:dyDescent="0.25">
      <c r="L85"/>
      <c r="M85"/>
      <c r="N85"/>
      <c r="O85"/>
      <c r="P85"/>
      <c r="Q85"/>
      <c r="AA85" t="s">
        <v>67</v>
      </c>
      <c r="AB85" t="s">
        <v>68</v>
      </c>
      <c r="AD85" s="17">
        <f>COUNT(AD4:AD83)</f>
        <v>80</v>
      </c>
    </row>
    <row r="86" spans="1:65" x14ac:dyDescent="0.25">
      <c r="L86"/>
      <c r="M86"/>
      <c r="N86"/>
      <c r="O86"/>
      <c r="P86"/>
      <c r="Q86"/>
      <c r="AA86" t="s">
        <v>69</v>
      </c>
      <c r="AB86" t="s">
        <v>70</v>
      </c>
      <c r="AD86" s="17">
        <f>SUM(AD4:AD83)</f>
        <v>10</v>
      </c>
    </row>
    <row r="87" spans="1:65" x14ac:dyDescent="0.25">
      <c r="AA87"/>
      <c r="AB87" t="s">
        <v>71</v>
      </c>
      <c r="AD87" s="2">
        <f>COUNT(L4:L83)</f>
        <v>80</v>
      </c>
    </row>
    <row r="100" spans="2:2" x14ac:dyDescent="0.25">
      <c r="B100" s="7"/>
    </row>
    <row r="101" spans="2:2" x14ac:dyDescent="0.25">
      <c r="B101" s="7"/>
    </row>
    <row r="102" spans="2:2" x14ac:dyDescent="0.25">
      <c r="B102" s="7"/>
    </row>
    <row r="103" spans="2:2" x14ac:dyDescent="0.25">
      <c r="B103" s="7"/>
    </row>
    <row r="104" spans="2:2" x14ac:dyDescent="0.25">
      <c r="B104" s="7"/>
    </row>
    <row r="105" spans="2:2" x14ac:dyDescent="0.25">
      <c r="B105" s="7"/>
    </row>
    <row r="106" spans="2:2" x14ac:dyDescent="0.25">
      <c r="B106" s="7"/>
    </row>
    <row r="107" spans="2:2" x14ac:dyDescent="0.25">
      <c r="B107" s="7"/>
    </row>
    <row r="108" spans="2:2" x14ac:dyDescent="0.25">
      <c r="B108" s="7"/>
    </row>
    <row r="109" spans="2:2" x14ac:dyDescent="0.25">
      <c r="B109" s="7"/>
    </row>
    <row r="110" spans="2:2" x14ac:dyDescent="0.25">
      <c r="B110" s="7"/>
    </row>
    <row r="111" spans="2:2" x14ac:dyDescent="0.25">
      <c r="B111" s="7"/>
    </row>
    <row r="112" spans="2:2" x14ac:dyDescent="0.25">
      <c r="B112" s="7"/>
    </row>
    <row r="113" spans="2:2" x14ac:dyDescent="0.25">
      <c r="B113" s="7"/>
    </row>
    <row r="114" spans="2:2" x14ac:dyDescent="0.25">
      <c r="B114" s="7"/>
    </row>
    <row r="115" spans="2:2" x14ac:dyDescent="0.25">
      <c r="B115" s="7"/>
    </row>
  </sheetData>
  <mergeCells count="2">
    <mergeCell ref="AE1:AU1"/>
    <mergeCell ref="K1:AD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6"/>
  <sheetViews>
    <sheetView zoomScale="75" zoomScaleNormal="75" zoomScalePageLayoutView="75" workbookViewId="0">
      <pane ySplit="3" topLeftCell="A48" activePane="bottomLeft" state="frozen"/>
      <selection pane="bottomLeft" activeCell="AD83" sqref="AD4:AD83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5" bestFit="1" customWidth="1"/>
    <col min="4" max="4" width="3.875" bestFit="1" customWidth="1"/>
    <col min="5" max="5" width="5.625" style="60" bestFit="1" customWidth="1"/>
    <col min="6" max="6" width="6.625" bestFit="1" customWidth="1"/>
    <col min="7" max="7" width="5.125" customWidth="1"/>
    <col min="8" max="8" width="6" bestFit="1" customWidth="1"/>
    <col min="9" max="9" width="5.125" customWidth="1"/>
    <col min="10" max="10" width="4.375" style="52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1.375" customWidth="1"/>
    <col min="22" max="22" width="7.125" customWidth="1"/>
    <col min="23" max="24" width="7.125" bestFit="1" customWidth="1"/>
    <col min="25" max="25" width="2" customWidth="1"/>
    <col min="26" max="28" width="7.125" customWidth="1"/>
    <col min="29" max="29" width="1" customWidth="1"/>
    <col min="30" max="30" width="9.625" style="17" customWidth="1"/>
    <col min="31" max="31" width="6.875" customWidth="1"/>
    <col min="32" max="37" width="2.5" bestFit="1" customWidth="1"/>
    <col min="38" max="38" width="3.625" bestFit="1" customWidth="1"/>
    <col min="39" max="39" width="4.625" bestFit="1" customWidth="1"/>
    <col min="40" max="40" width="7.125" customWidth="1"/>
    <col min="41" max="41" width="7.875" bestFit="1" customWidth="1"/>
    <col min="42" max="42" width="7.125" bestFit="1" customWidth="1"/>
    <col min="43" max="43" width="3.5" customWidth="1"/>
    <col min="44" max="44" width="7.125" bestFit="1" customWidth="1"/>
    <col min="45" max="45" width="8.375" bestFit="1" customWidth="1"/>
    <col min="46" max="46" width="8.375" customWidth="1"/>
    <col min="47" max="47" width="9.125" style="17" customWidth="1"/>
    <col min="48" max="48" width="1.875" customWidth="1"/>
    <col min="49" max="49" width="9.125" style="2" bestFit="1" customWidth="1"/>
    <col min="50" max="50" width="10" style="2" bestFit="1" customWidth="1"/>
    <col min="51" max="51" width="6.875" style="2" bestFit="1" customWidth="1"/>
    <col min="52" max="52" width="7.625" style="2" bestFit="1" customWidth="1"/>
    <col min="53" max="53" width="6.625" style="2" bestFit="1" customWidth="1"/>
    <col min="54" max="54" width="5.375" style="2" bestFit="1" customWidth="1"/>
    <col min="55" max="55" width="5" style="2" bestFit="1" customWidth="1"/>
    <col min="56" max="56" width="3.5" style="2" bestFit="1" customWidth="1"/>
    <col min="57" max="57" width="11.625" style="2" bestFit="1" customWidth="1"/>
    <col min="58" max="58" width="5.125" style="2" bestFit="1" customWidth="1"/>
    <col min="59" max="59" width="4.125" style="2" bestFit="1" customWidth="1"/>
  </cols>
  <sheetData>
    <row r="1" spans="1:66" x14ac:dyDescent="0.25">
      <c r="E1" s="59"/>
      <c r="F1" s="2"/>
      <c r="G1" s="2"/>
      <c r="H1" s="4"/>
      <c r="I1" s="4"/>
      <c r="J1" s="26"/>
      <c r="K1" s="108" t="s">
        <v>21</v>
      </c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10"/>
      <c r="AE1" s="111" t="s">
        <v>22</v>
      </c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3"/>
      <c r="AV1" s="11"/>
      <c r="AW1" s="4"/>
    </row>
    <row r="2" spans="1:66" s="3" customFormat="1" x14ac:dyDescent="0.25">
      <c r="E2" s="60"/>
      <c r="H2" s="4"/>
      <c r="I2" s="4"/>
      <c r="J2" s="27"/>
      <c r="K2" s="11" t="s">
        <v>26</v>
      </c>
      <c r="L2" s="3">
        <v>2</v>
      </c>
      <c r="S2" s="12"/>
      <c r="T2" s="12"/>
      <c r="U2" s="12"/>
      <c r="V2" s="4" t="s">
        <v>42</v>
      </c>
      <c r="W2" s="4" t="s">
        <v>42</v>
      </c>
      <c r="X2" s="4" t="s">
        <v>42</v>
      </c>
      <c r="Y2" s="8"/>
      <c r="Z2" s="12" t="s">
        <v>43</v>
      </c>
      <c r="AA2" s="3" t="s">
        <v>43</v>
      </c>
      <c r="AB2" s="3" t="s">
        <v>43</v>
      </c>
      <c r="AD2" s="16"/>
      <c r="AE2" s="4" t="s">
        <v>26</v>
      </c>
      <c r="AF2" s="3">
        <v>2</v>
      </c>
      <c r="AK2" s="12"/>
      <c r="AL2" s="12"/>
      <c r="AM2" s="12"/>
      <c r="AN2" s="4" t="s">
        <v>42</v>
      </c>
      <c r="AO2" s="4" t="s">
        <v>42</v>
      </c>
      <c r="AP2" s="4" t="s">
        <v>42</v>
      </c>
      <c r="AQ2" s="8"/>
      <c r="AR2" s="3" t="s">
        <v>43</v>
      </c>
      <c r="AS2" s="3" t="s">
        <v>43</v>
      </c>
      <c r="AT2" s="12" t="s">
        <v>43</v>
      </c>
      <c r="AU2" s="16"/>
      <c r="AV2" s="12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3" t="s">
        <v>36</v>
      </c>
    </row>
    <row r="3" spans="1:66" s="5" customFormat="1" ht="27" customHeight="1" x14ac:dyDescent="0.25">
      <c r="A3" s="5" t="s">
        <v>0</v>
      </c>
      <c r="B3" s="5" t="s">
        <v>16</v>
      </c>
      <c r="C3" s="5" t="s">
        <v>49</v>
      </c>
      <c r="D3" s="5" t="s">
        <v>50</v>
      </c>
      <c r="E3" s="61" t="s">
        <v>1</v>
      </c>
      <c r="F3" s="6" t="s">
        <v>2</v>
      </c>
      <c r="G3" s="44" t="s">
        <v>23</v>
      </c>
      <c r="H3" s="6" t="s">
        <v>51</v>
      </c>
      <c r="I3" s="53" t="s">
        <v>57</v>
      </c>
      <c r="J3" s="5" t="s">
        <v>58</v>
      </c>
      <c r="K3" s="5" t="s">
        <v>29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40</v>
      </c>
      <c r="S3" s="36" t="s">
        <v>41</v>
      </c>
      <c r="T3" s="41" t="s">
        <v>54</v>
      </c>
      <c r="U3" s="41"/>
      <c r="V3" s="6" t="s">
        <v>35</v>
      </c>
      <c r="W3" s="6" t="s">
        <v>14</v>
      </c>
      <c r="X3" s="6" t="s">
        <v>45</v>
      </c>
      <c r="Y3" s="39"/>
      <c r="Z3" s="6" t="s">
        <v>35</v>
      </c>
      <c r="AA3" s="6" t="s">
        <v>14</v>
      </c>
      <c r="AB3" s="6" t="s">
        <v>45</v>
      </c>
      <c r="AD3" s="43" t="s">
        <v>55</v>
      </c>
      <c r="AE3" s="5" t="s">
        <v>29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40</v>
      </c>
      <c r="AM3" s="35" t="s">
        <v>41</v>
      </c>
      <c r="AN3" s="6" t="s">
        <v>35</v>
      </c>
      <c r="AO3" s="6" t="s">
        <v>14</v>
      </c>
      <c r="AP3" s="6" t="s">
        <v>45</v>
      </c>
      <c r="AQ3" s="39"/>
      <c r="AR3" s="6" t="s">
        <v>35</v>
      </c>
      <c r="AS3" s="6" t="s">
        <v>14</v>
      </c>
      <c r="AT3" s="6" t="s">
        <v>45</v>
      </c>
      <c r="AU3" s="43" t="s">
        <v>55</v>
      </c>
      <c r="AV3" s="6"/>
      <c r="AW3" s="23" t="s">
        <v>5</v>
      </c>
      <c r="AX3" s="23" t="s">
        <v>6</v>
      </c>
      <c r="AY3" s="6" t="s">
        <v>7</v>
      </c>
      <c r="AZ3" s="6" t="s">
        <v>8</v>
      </c>
      <c r="BA3" s="6" t="s">
        <v>9</v>
      </c>
      <c r="BB3" s="6" t="s">
        <v>10</v>
      </c>
      <c r="BC3" s="6" t="s">
        <v>11</v>
      </c>
      <c r="BD3" s="6" t="s">
        <v>12</v>
      </c>
      <c r="BE3" s="6" t="s">
        <v>13</v>
      </c>
      <c r="BF3" s="6" t="s">
        <v>4</v>
      </c>
      <c r="BG3" s="6" t="s">
        <v>3</v>
      </c>
      <c r="BH3" s="6" t="s">
        <v>24</v>
      </c>
      <c r="BI3" s="6" t="s">
        <v>37</v>
      </c>
      <c r="BK3" s="21" t="s">
        <v>78</v>
      </c>
      <c r="BL3" s="21" t="s">
        <v>79</v>
      </c>
      <c r="BM3" s="21" t="s">
        <v>80</v>
      </c>
      <c r="BN3" s="21" t="s">
        <v>81</v>
      </c>
    </row>
    <row r="4" spans="1:66" s="21" customFormat="1" x14ac:dyDescent="0.25">
      <c r="A4" s="45">
        <v>42134</v>
      </c>
      <c r="B4" s="46" t="str">
        <f>RIGHT(YEAR(A4),2)&amp;TEXT(A4-DATE(YEAR(A4),1,0),"000")</f>
        <v>15130</v>
      </c>
      <c r="C4" s="21" t="s">
        <v>27</v>
      </c>
      <c r="D4" s="21" t="s">
        <v>30</v>
      </c>
      <c r="E4" s="62">
        <v>1</v>
      </c>
      <c r="F4" s="32">
        <v>1</v>
      </c>
      <c r="G4" s="21" t="s">
        <v>34</v>
      </c>
      <c r="H4" s="21">
        <v>717</v>
      </c>
      <c r="I4" s="47">
        <f>H4-600</f>
        <v>117</v>
      </c>
      <c r="J4" s="80" t="s">
        <v>63</v>
      </c>
      <c r="L4" s="21">
        <v>0</v>
      </c>
      <c r="M4" s="21">
        <v>0</v>
      </c>
      <c r="N4" s="21">
        <v>0</v>
      </c>
      <c r="O4" s="21">
        <v>0</v>
      </c>
      <c r="P4" s="21">
        <v>0</v>
      </c>
      <c r="Q4" s="21">
        <v>0</v>
      </c>
      <c r="AD4" s="26">
        <v>0</v>
      </c>
      <c r="AF4" s="21">
        <v>0</v>
      </c>
      <c r="AG4" s="21">
        <v>0</v>
      </c>
      <c r="AH4" s="21">
        <v>0</v>
      </c>
      <c r="AI4" s="21">
        <v>0</v>
      </c>
      <c r="AJ4" s="21">
        <v>0</v>
      </c>
      <c r="AK4" s="21">
        <v>0</v>
      </c>
      <c r="AU4" s="26"/>
      <c r="AW4" s="32">
        <v>77.3</v>
      </c>
      <c r="AX4" s="32">
        <v>78.599999999999994</v>
      </c>
      <c r="AY4" s="32">
        <v>1012.4</v>
      </c>
      <c r="AZ4" s="32">
        <v>1012.1</v>
      </c>
      <c r="BA4" s="32">
        <v>0</v>
      </c>
      <c r="BB4" s="32">
        <v>2</v>
      </c>
      <c r="BC4" s="32">
        <v>12</v>
      </c>
      <c r="BD4" s="32">
        <v>1</v>
      </c>
      <c r="BE4" s="32" t="s">
        <v>17</v>
      </c>
      <c r="BF4" s="32">
        <v>8</v>
      </c>
      <c r="BG4" s="32"/>
      <c r="BK4" s="105">
        <f>IF(G4="B-C",IF(AND(SUM(L4:O4)=0,P4=1,Q4=0),1,IF(L4="-","-",0)),IF(AND(SUM(L4:O4)=0,P4=0,Q4=1),1,IF(L4="-","-",0)))</f>
        <v>0</v>
      </c>
      <c r="BL4" s="99">
        <f>IF(AND(SUM(L4:O4)=0,P4=1,Q4=1),1,IF(L4="-","-",0))</f>
        <v>0</v>
      </c>
      <c r="BM4" s="99">
        <f>IF(G4="B-C",IF(AND(SUM(L4:O4)=0,P4=0,Q4=1),1,IF(L4="-","-",0)),IF(AND(SUM(L4:O4)=0,P4=1,Q4=0),1,IF(L4="-","-",0)))</f>
        <v>0</v>
      </c>
      <c r="BN4" s="99">
        <f>IF(AND(SUM(L4:O4)&gt;0,P4=0,Q4=0),1,IF(L4="-","-",0))</f>
        <v>0</v>
      </c>
    </row>
    <row r="5" spans="1:66" s="21" customFormat="1" x14ac:dyDescent="0.25">
      <c r="A5" s="45">
        <v>42134</v>
      </c>
      <c r="B5" s="46" t="str">
        <f t="shared" ref="B5:B68" si="0">RIGHT(YEAR(A5),2)&amp;TEXT(A5-DATE(YEAR(A5),1,0),"000")</f>
        <v>15130</v>
      </c>
      <c r="C5" s="21" t="s">
        <v>27</v>
      </c>
      <c r="D5" s="21" t="s">
        <v>30</v>
      </c>
      <c r="E5" s="62">
        <v>1</v>
      </c>
      <c r="F5" s="32">
        <v>2</v>
      </c>
      <c r="G5" s="21" t="s">
        <v>34</v>
      </c>
      <c r="H5" s="21">
        <v>726</v>
      </c>
      <c r="I5" s="47">
        <f t="shared" ref="I5:I68" si="1">H5-600</f>
        <v>126</v>
      </c>
      <c r="J5" s="80" t="s">
        <v>63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AD5" s="26">
        <v>0</v>
      </c>
      <c r="AF5" s="21">
        <v>0</v>
      </c>
      <c r="AG5" s="21">
        <v>0</v>
      </c>
      <c r="AH5" s="21">
        <v>0</v>
      </c>
      <c r="AI5" s="21">
        <v>0</v>
      </c>
      <c r="AJ5" s="21">
        <v>0</v>
      </c>
      <c r="AK5" s="21">
        <v>0</v>
      </c>
      <c r="AU5" s="26"/>
      <c r="AW5" s="32">
        <v>77.3</v>
      </c>
      <c r="AX5" s="32">
        <v>78.599999999999994</v>
      </c>
      <c r="AY5" s="32">
        <v>1012.4</v>
      </c>
      <c r="AZ5" s="32">
        <v>1012.1</v>
      </c>
      <c r="BA5" s="32">
        <v>0</v>
      </c>
      <c r="BB5" s="32">
        <v>2</v>
      </c>
      <c r="BC5" s="32">
        <v>15</v>
      </c>
      <c r="BD5" s="32">
        <v>1</v>
      </c>
      <c r="BE5" s="32" t="s">
        <v>17</v>
      </c>
      <c r="BF5" s="32">
        <v>8</v>
      </c>
      <c r="BG5" s="32"/>
      <c r="BK5" s="105">
        <f t="shared" ref="BK5:BK68" si="2">IF(G5="B-C",IF(AND(SUM(L5:O5)=0,P5=1,Q5=0),1,IF(L5="-","-",0)),IF(AND(SUM(L5:O5)=0,P5=0,Q5=1),1,IF(L5="-","-",0)))</f>
        <v>0</v>
      </c>
      <c r="BL5" s="99">
        <f t="shared" ref="BL5:BL68" si="3">IF(AND(SUM(L5:O5)=0,P5=1,Q5=1),1,IF(L5="-","-",0))</f>
        <v>0</v>
      </c>
      <c r="BM5" s="99">
        <f t="shared" ref="BM5:BM68" si="4">IF(G5="B-C",IF(AND(SUM(L5:O5)=0,P5=0,Q5=1),1,IF(L5="-","-",0)),IF(AND(SUM(L5:O5)=0,P5=1,Q5=0),1,IF(L5="-","-",0)))</f>
        <v>0</v>
      </c>
      <c r="BN5" s="99">
        <f t="shared" ref="BN5:BN68" si="5">IF(AND(SUM(L5:O5)&gt;0,P5=0,Q5=0),1,IF(L5="-","-",0))</f>
        <v>0</v>
      </c>
    </row>
    <row r="6" spans="1:66" s="21" customFormat="1" x14ac:dyDescent="0.25">
      <c r="A6" s="45">
        <v>42134</v>
      </c>
      <c r="B6" s="46" t="str">
        <f t="shared" si="0"/>
        <v>15130</v>
      </c>
      <c r="C6" s="21" t="s">
        <v>27</v>
      </c>
      <c r="D6" s="21" t="s">
        <v>30</v>
      </c>
      <c r="E6" s="62">
        <v>1</v>
      </c>
      <c r="F6" s="32">
        <v>3</v>
      </c>
      <c r="G6" s="21" t="s">
        <v>34</v>
      </c>
      <c r="H6" s="21">
        <v>736</v>
      </c>
      <c r="I6" s="47">
        <f t="shared" si="1"/>
        <v>136</v>
      </c>
      <c r="J6" s="80" t="s">
        <v>63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AD6" s="26">
        <v>0</v>
      </c>
      <c r="AF6" s="21">
        <v>0</v>
      </c>
      <c r="AG6" s="21">
        <v>0</v>
      </c>
      <c r="AH6" s="21">
        <v>0</v>
      </c>
      <c r="AI6" s="21">
        <v>0</v>
      </c>
      <c r="AJ6" s="21">
        <v>0</v>
      </c>
      <c r="AK6" s="21">
        <v>0</v>
      </c>
      <c r="AU6" s="26"/>
      <c r="AW6" s="32">
        <v>77.3</v>
      </c>
      <c r="AX6" s="32">
        <v>78.599999999999994</v>
      </c>
      <c r="AY6" s="32">
        <v>1012.4</v>
      </c>
      <c r="AZ6" s="32">
        <v>1012.1</v>
      </c>
      <c r="BA6" s="32">
        <v>0</v>
      </c>
      <c r="BB6" s="32">
        <v>3</v>
      </c>
      <c r="BC6" s="32">
        <v>20</v>
      </c>
      <c r="BD6" s="32">
        <v>1</v>
      </c>
      <c r="BE6" s="32" t="s">
        <v>17</v>
      </c>
      <c r="BF6" s="32">
        <v>8</v>
      </c>
      <c r="BG6" s="32"/>
      <c r="BK6" s="105">
        <f t="shared" si="2"/>
        <v>0</v>
      </c>
      <c r="BL6" s="99">
        <f t="shared" si="3"/>
        <v>0</v>
      </c>
      <c r="BM6" s="99">
        <f t="shared" si="4"/>
        <v>0</v>
      </c>
      <c r="BN6" s="99">
        <f t="shared" si="5"/>
        <v>0</v>
      </c>
    </row>
    <row r="7" spans="1:66" s="21" customFormat="1" x14ac:dyDescent="0.25">
      <c r="A7" s="45">
        <v>42134</v>
      </c>
      <c r="B7" s="46" t="str">
        <f t="shared" si="0"/>
        <v>15130</v>
      </c>
      <c r="C7" s="21" t="s">
        <v>27</v>
      </c>
      <c r="D7" s="21" t="s">
        <v>30</v>
      </c>
      <c r="E7" s="62">
        <v>1</v>
      </c>
      <c r="F7" s="32">
        <v>4</v>
      </c>
      <c r="G7" s="21" t="s">
        <v>34</v>
      </c>
      <c r="H7" s="21">
        <v>744</v>
      </c>
      <c r="I7" s="47">
        <f t="shared" si="1"/>
        <v>144</v>
      </c>
      <c r="J7" s="80" t="s">
        <v>63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AD7" s="26">
        <v>0</v>
      </c>
      <c r="AF7" s="21">
        <v>0</v>
      </c>
      <c r="AG7" s="21">
        <v>0</v>
      </c>
      <c r="AH7" s="21">
        <v>0</v>
      </c>
      <c r="AI7" s="21">
        <v>0</v>
      </c>
      <c r="AJ7" s="21">
        <v>0</v>
      </c>
      <c r="AK7" s="21">
        <v>0</v>
      </c>
      <c r="AU7" s="26"/>
      <c r="AW7" s="32">
        <v>77.3</v>
      </c>
      <c r="AX7" s="32">
        <v>78.599999999999994</v>
      </c>
      <c r="AY7" s="32">
        <v>1012.4</v>
      </c>
      <c r="AZ7" s="32">
        <v>1012.1</v>
      </c>
      <c r="BA7" s="32">
        <v>0</v>
      </c>
      <c r="BB7" s="32">
        <v>5</v>
      </c>
      <c r="BC7" s="32">
        <v>19.5</v>
      </c>
      <c r="BD7" s="32">
        <v>1</v>
      </c>
      <c r="BE7" s="32" t="s">
        <v>19</v>
      </c>
      <c r="BF7" s="32">
        <v>8</v>
      </c>
      <c r="BG7" s="32"/>
      <c r="BK7" s="105">
        <f t="shared" si="2"/>
        <v>0</v>
      </c>
      <c r="BL7" s="99">
        <f t="shared" si="3"/>
        <v>0</v>
      </c>
      <c r="BM7" s="99">
        <f t="shared" si="4"/>
        <v>0</v>
      </c>
      <c r="BN7" s="99">
        <f t="shared" si="5"/>
        <v>0</v>
      </c>
    </row>
    <row r="8" spans="1:66" s="21" customFormat="1" x14ac:dyDescent="0.25">
      <c r="A8" s="45" t="s">
        <v>18</v>
      </c>
      <c r="B8" s="46" t="s">
        <v>18</v>
      </c>
      <c r="C8" s="21" t="s">
        <v>27</v>
      </c>
      <c r="D8" s="21" t="s">
        <v>30</v>
      </c>
      <c r="E8" s="62">
        <v>1</v>
      </c>
      <c r="F8" s="32">
        <v>5</v>
      </c>
      <c r="G8" s="21" t="s">
        <v>18</v>
      </c>
      <c r="H8" s="21" t="s">
        <v>18</v>
      </c>
      <c r="I8" s="47" t="s">
        <v>18</v>
      </c>
      <c r="J8" s="80" t="s">
        <v>18</v>
      </c>
      <c r="L8" s="21" t="s">
        <v>18</v>
      </c>
      <c r="M8" s="21" t="s">
        <v>18</v>
      </c>
      <c r="N8" s="21" t="s">
        <v>18</v>
      </c>
      <c r="O8" s="21" t="s">
        <v>18</v>
      </c>
      <c r="P8" s="21" t="s">
        <v>18</v>
      </c>
      <c r="Q8" s="21" t="s">
        <v>18</v>
      </c>
      <c r="AD8" s="26" t="s">
        <v>18</v>
      </c>
      <c r="AF8" s="21" t="s">
        <v>18</v>
      </c>
      <c r="AG8" s="21" t="s">
        <v>18</v>
      </c>
      <c r="AH8" s="21" t="s">
        <v>18</v>
      </c>
      <c r="AI8" s="21" t="s">
        <v>18</v>
      </c>
      <c r="AJ8" s="21" t="s">
        <v>18</v>
      </c>
      <c r="AK8" s="21" t="s">
        <v>18</v>
      </c>
      <c r="AU8" s="26"/>
      <c r="AW8" s="32" t="s">
        <v>18</v>
      </c>
      <c r="AX8" s="32" t="s">
        <v>18</v>
      </c>
      <c r="AY8" s="32" t="s">
        <v>18</v>
      </c>
      <c r="AZ8" s="32" t="s">
        <v>18</v>
      </c>
      <c r="BA8" s="32" t="s">
        <v>18</v>
      </c>
      <c r="BB8" s="32" t="s">
        <v>18</v>
      </c>
      <c r="BC8" s="32" t="s">
        <v>18</v>
      </c>
      <c r="BD8" s="32" t="s">
        <v>18</v>
      </c>
      <c r="BE8" s="32" t="s">
        <v>18</v>
      </c>
      <c r="BF8" s="32" t="s">
        <v>18</v>
      </c>
      <c r="BG8" s="32" t="s">
        <v>18</v>
      </c>
      <c r="BK8" s="105" t="str">
        <f t="shared" si="2"/>
        <v>-</v>
      </c>
      <c r="BL8" s="99" t="str">
        <f t="shared" si="3"/>
        <v>-</v>
      </c>
      <c r="BM8" s="99" t="str">
        <f t="shared" si="4"/>
        <v>-</v>
      </c>
      <c r="BN8" s="99" t="str">
        <f t="shared" si="5"/>
        <v>-</v>
      </c>
    </row>
    <row r="9" spans="1:66" s="21" customFormat="1" x14ac:dyDescent="0.25">
      <c r="A9" s="45" t="s">
        <v>18</v>
      </c>
      <c r="B9" s="46" t="s">
        <v>18</v>
      </c>
      <c r="C9" s="21" t="s">
        <v>27</v>
      </c>
      <c r="D9" s="21" t="s">
        <v>30</v>
      </c>
      <c r="E9" s="62">
        <v>1</v>
      </c>
      <c r="F9" s="32">
        <v>6</v>
      </c>
      <c r="G9" s="21" t="s">
        <v>18</v>
      </c>
      <c r="H9" s="21" t="s">
        <v>18</v>
      </c>
      <c r="I9" s="47" t="s">
        <v>18</v>
      </c>
      <c r="J9" s="80" t="s">
        <v>18</v>
      </c>
      <c r="L9" s="21" t="s">
        <v>18</v>
      </c>
      <c r="M9" s="21" t="s">
        <v>18</v>
      </c>
      <c r="N9" s="21" t="s">
        <v>18</v>
      </c>
      <c r="O9" s="21" t="s">
        <v>18</v>
      </c>
      <c r="P9" s="21" t="s">
        <v>18</v>
      </c>
      <c r="Q9" s="21" t="s">
        <v>18</v>
      </c>
      <c r="AD9" s="26" t="s">
        <v>18</v>
      </c>
      <c r="AF9" s="21" t="s">
        <v>18</v>
      </c>
      <c r="AG9" s="21" t="s">
        <v>18</v>
      </c>
      <c r="AH9" s="21" t="s">
        <v>18</v>
      </c>
      <c r="AI9" s="21" t="s">
        <v>18</v>
      </c>
      <c r="AJ9" s="21" t="s">
        <v>18</v>
      </c>
      <c r="AK9" s="21" t="s">
        <v>18</v>
      </c>
      <c r="AU9" s="26"/>
      <c r="AW9" s="32" t="s">
        <v>18</v>
      </c>
      <c r="AX9" s="32" t="s">
        <v>18</v>
      </c>
      <c r="AY9" s="32" t="s">
        <v>18</v>
      </c>
      <c r="AZ9" s="32" t="s">
        <v>18</v>
      </c>
      <c r="BA9" s="32" t="s">
        <v>18</v>
      </c>
      <c r="BB9" s="32" t="s">
        <v>18</v>
      </c>
      <c r="BC9" s="32" t="s">
        <v>18</v>
      </c>
      <c r="BD9" s="32" t="s">
        <v>18</v>
      </c>
      <c r="BE9" s="32" t="s">
        <v>18</v>
      </c>
      <c r="BF9" s="32" t="s">
        <v>18</v>
      </c>
      <c r="BG9" s="32" t="s">
        <v>18</v>
      </c>
      <c r="BK9" s="105" t="str">
        <f t="shared" si="2"/>
        <v>-</v>
      </c>
      <c r="BL9" s="99" t="str">
        <f t="shared" si="3"/>
        <v>-</v>
      </c>
      <c r="BM9" s="99" t="str">
        <f t="shared" si="4"/>
        <v>-</v>
      </c>
      <c r="BN9" s="99" t="str">
        <f t="shared" si="5"/>
        <v>-</v>
      </c>
    </row>
    <row r="10" spans="1:66" s="72" customFormat="1" x14ac:dyDescent="0.25">
      <c r="A10" s="70" t="s">
        <v>18</v>
      </c>
      <c r="B10" s="71" t="s">
        <v>18</v>
      </c>
      <c r="C10" s="72" t="s">
        <v>27</v>
      </c>
      <c r="D10" s="72" t="s">
        <v>30</v>
      </c>
      <c r="E10" s="84">
        <v>1</v>
      </c>
      <c r="F10" s="73">
        <v>7</v>
      </c>
      <c r="G10" s="72" t="s">
        <v>18</v>
      </c>
      <c r="H10" s="72" t="s">
        <v>18</v>
      </c>
      <c r="I10" s="23" t="s">
        <v>18</v>
      </c>
      <c r="J10" s="86" t="s">
        <v>18</v>
      </c>
      <c r="L10" s="72" t="s">
        <v>18</v>
      </c>
      <c r="M10" s="72" t="s">
        <v>18</v>
      </c>
      <c r="N10" s="72" t="s">
        <v>18</v>
      </c>
      <c r="O10" s="72" t="s">
        <v>18</v>
      </c>
      <c r="P10" s="72" t="s">
        <v>18</v>
      </c>
      <c r="Q10" s="72" t="s">
        <v>18</v>
      </c>
      <c r="AD10" s="75" t="s">
        <v>18</v>
      </c>
      <c r="AF10" s="72" t="s">
        <v>18</v>
      </c>
      <c r="AG10" s="72" t="s">
        <v>18</v>
      </c>
      <c r="AH10" s="72" t="s">
        <v>18</v>
      </c>
      <c r="AI10" s="72" t="s">
        <v>18</v>
      </c>
      <c r="AJ10" s="72" t="s">
        <v>18</v>
      </c>
      <c r="AK10" s="72" t="s">
        <v>18</v>
      </c>
      <c r="AU10" s="75"/>
      <c r="AW10" s="73" t="s">
        <v>18</v>
      </c>
      <c r="AX10" s="73" t="s">
        <v>18</v>
      </c>
      <c r="AY10" s="73" t="s">
        <v>18</v>
      </c>
      <c r="AZ10" s="73" t="s">
        <v>18</v>
      </c>
      <c r="BA10" s="73" t="s">
        <v>18</v>
      </c>
      <c r="BB10" s="73" t="s">
        <v>18</v>
      </c>
      <c r="BC10" s="73" t="s">
        <v>18</v>
      </c>
      <c r="BD10" s="73" t="s">
        <v>18</v>
      </c>
      <c r="BE10" s="73" t="s">
        <v>18</v>
      </c>
      <c r="BF10" s="73" t="s">
        <v>18</v>
      </c>
      <c r="BG10" s="73" t="s">
        <v>18</v>
      </c>
      <c r="BK10" s="106" t="str">
        <f t="shared" si="2"/>
        <v>-</v>
      </c>
      <c r="BL10" s="107" t="str">
        <f t="shared" si="3"/>
        <v>-</v>
      </c>
      <c r="BM10" s="107" t="str">
        <f t="shared" si="4"/>
        <v>-</v>
      </c>
      <c r="BN10" s="107" t="str">
        <f t="shared" si="5"/>
        <v>-</v>
      </c>
    </row>
    <row r="11" spans="1:66" s="21" customFormat="1" x14ac:dyDescent="0.25">
      <c r="A11" s="45">
        <v>42132</v>
      </c>
      <c r="B11" s="46" t="str">
        <f t="shared" si="0"/>
        <v>15128</v>
      </c>
      <c r="C11" s="21" t="s">
        <v>27</v>
      </c>
      <c r="D11" s="21" t="s">
        <v>48</v>
      </c>
      <c r="E11" s="62">
        <v>2</v>
      </c>
      <c r="F11" s="32">
        <v>1</v>
      </c>
      <c r="G11" s="21" t="s">
        <v>25</v>
      </c>
      <c r="H11" s="21">
        <v>806</v>
      </c>
      <c r="I11" s="47">
        <f t="shared" si="1"/>
        <v>206</v>
      </c>
      <c r="J11" s="80" t="s">
        <v>17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AD11" s="26">
        <v>0</v>
      </c>
      <c r="AF11" s="21">
        <v>0</v>
      </c>
      <c r="AG11" s="21">
        <v>0</v>
      </c>
      <c r="AH11" s="21">
        <v>0</v>
      </c>
      <c r="AI11" s="21">
        <v>0</v>
      </c>
      <c r="AJ11" s="21">
        <v>0</v>
      </c>
      <c r="AK11" s="21">
        <v>0</v>
      </c>
      <c r="AU11" s="26"/>
      <c r="AW11" s="32">
        <v>76.599999999999994</v>
      </c>
      <c r="AX11" s="32">
        <v>78.099999999999994</v>
      </c>
      <c r="AY11" s="32">
        <v>1013.5</v>
      </c>
      <c r="AZ11" s="32">
        <v>1014.2</v>
      </c>
      <c r="BA11" s="32">
        <v>0</v>
      </c>
      <c r="BB11" s="32">
        <v>1</v>
      </c>
      <c r="BC11" s="32">
        <v>10.1</v>
      </c>
      <c r="BD11" s="32">
        <v>2</v>
      </c>
      <c r="BE11" s="32" t="s">
        <v>17</v>
      </c>
      <c r="BF11" s="32">
        <v>10</v>
      </c>
      <c r="BG11" s="32"/>
      <c r="BK11" s="105">
        <f t="shared" si="2"/>
        <v>0</v>
      </c>
      <c r="BL11" s="99">
        <f t="shared" si="3"/>
        <v>0</v>
      </c>
      <c r="BM11" s="99">
        <f t="shared" si="4"/>
        <v>0</v>
      </c>
      <c r="BN11" s="99">
        <f t="shared" si="5"/>
        <v>0</v>
      </c>
    </row>
    <row r="12" spans="1:66" s="21" customFormat="1" x14ac:dyDescent="0.25">
      <c r="A12" s="45">
        <v>42132</v>
      </c>
      <c r="B12" s="46" t="str">
        <f t="shared" si="0"/>
        <v>15128</v>
      </c>
      <c r="C12" s="21" t="s">
        <v>27</v>
      </c>
      <c r="D12" s="21" t="s">
        <v>48</v>
      </c>
      <c r="E12" s="62">
        <v>2</v>
      </c>
      <c r="F12" s="32">
        <v>2</v>
      </c>
      <c r="G12" s="21" t="s">
        <v>25</v>
      </c>
      <c r="H12" s="21">
        <v>754</v>
      </c>
      <c r="I12" s="47">
        <f t="shared" si="1"/>
        <v>154</v>
      </c>
      <c r="J12" s="80" t="s">
        <v>17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AD12" s="26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U12" s="26"/>
      <c r="AW12" s="32">
        <v>76.599999999999994</v>
      </c>
      <c r="AX12" s="32">
        <v>78.099999999999994</v>
      </c>
      <c r="AY12" s="32">
        <v>1013.5</v>
      </c>
      <c r="AZ12" s="32">
        <v>1014.2</v>
      </c>
      <c r="BA12" s="32">
        <v>0</v>
      </c>
      <c r="BB12" s="32">
        <v>1</v>
      </c>
      <c r="BC12" s="32">
        <v>9.6</v>
      </c>
      <c r="BD12" s="32">
        <v>2</v>
      </c>
      <c r="BE12" s="32" t="s">
        <v>17</v>
      </c>
      <c r="BF12" s="32">
        <v>10</v>
      </c>
      <c r="BG12" s="32"/>
      <c r="BK12" s="105">
        <f t="shared" si="2"/>
        <v>0</v>
      </c>
      <c r="BL12" s="99">
        <f t="shared" si="3"/>
        <v>0</v>
      </c>
      <c r="BM12" s="99">
        <f t="shared" si="4"/>
        <v>0</v>
      </c>
      <c r="BN12" s="99">
        <f t="shared" si="5"/>
        <v>0</v>
      </c>
    </row>
    <row r="13" spans="1:66" s="21" customFormat="1" x14ac:dyDescent="0.25">
      <c r="A13" s="45">
        <v>42132</v>
      </c>
      <c r="B13" s="46" t="str">
        <f t="shared" si="0"/>
        <v>15128</v>
      </c>
      <c r="C13" s="21" t="s">
        <v>27</v>
      </c>
      <c r="D13" s="21" t="s">
        <v>48</v>
      </c>
      <c r="E13" s="62">
        <v>2</v>
      </c>
      <c r="F13" s="32">
        <v>3</v>
      </c>
      <c r="G13" s="21" t="s">
        <v>25</v>
      </c>
      <c r="H13" s="21">
        <v>742</v>
      </c>
      <c r="I13" s="47">
        <f t="shared" si="1"/>
        <v>142</v>
      </c>
      <c r="J13" s="80" t="s">
        <v>17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AD13" s="26">
        <v>0</v>
      </c>
      <c r="AF13" s="21">
        <v>0</v>
      </c>
      <c r="AG13" s="21">
        <v>0</v>
      </c>
      <c r="AH13" s="21">
        <v>0</v>
      </c>
      <c r="AI13" s="21">
        <v>0</v>
      </c>
      <c r="AJ13" s="21">
        <v>0</v>
      </c>
      <c r="AK13" s="21">
        <v>0</v>
      </c>
      <c r="AU13" s="26"/>
      <c r="AW13" s="32">
        <v>76.599999999999994</v>
      </c>
      <c r="AX13" s="32">
        <v>78.099999999999994</v>
      </c>
      <c r="AY13" s="32">
        <v>1013.5</v>
      </c>
      <c r="AZ13" s="32">
        <v>1014.2</v>
      </c>
      <c r="BA13" s="32">
        <v>0</v>
      </c>
      <c r="BB13" s="32">
        <v>1</v>
      </c>
      <c r="BC13" s="32">
        <v>9.6999999999999993</v>
      </c>
      <c r="BD13" s="32">
        <v>2</v>
      </c>
      <c r="BE13" s="32" t="s">
        <v>17</v>
      </c>
      <c r="BF13" s="32">
        <v>10</v>
      </c>
      <c r="BG13" s="32"/>
      <c r="BK13" s="105">
        <f t="shared" si="2"/>
        <v>0</v>
      </c>
      <c r="BL13" s="99">
        <f t="shared" si="3"/>
        <v>0</v>
      </c>
      <c r="BM13" s="99">
        <f t="shared" si="4"/>
        <v>0</v>
      </c>
      <c r="BN13" s="99">
        <f t="shared" si="5"/>
        <v>0</v>
      </c>
    </row>
    <row r="14" spans="1:66" s="21" customFormat="1" x14ac:dyDescent="0.25">
      <c r="A14" s="45">
        <v>42132</v>
      </c>
      <c r="B14" s="46" t="str">
        <f t="shared" si="0"/>
        <v>15128</v>
      </c>
      <c r="C14" s="21" t="s">
        <v>27</v>
      </c>
      <c r="D14" s="21" t="s">
        <v>48</v>
      </c>
      <c r="E14" s="62">
        <v>2</v>
      </c>
      <c r="F14" s="32">
        <v>4</v>
      </c>
      <c r="G14" s="21" t="s">
        <v>25</v>
      </c>
      <c r="H14" s="21">
        <v>723</v>
      </c>
      <c r="I14" s="47">
        <f t="shared" si="1"/>
        <v>123</v>
      </c>
      <c r="J14" s="80" t="s">
        <v>17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AD14" s="26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U14" s="26"/>
      <c r="AW14" s="32">
        <v>76.599999999999994</v>
      </c>
      <c r="AX14" s="32">
        <v>78.099999999999994</v>
      </c>
      <c r="AY14" s="32">
        <v>1013.5</v>
      </c>
      <c r="AZ14" s="32">
        <v>1014.2</v>
      </c>
      <c r="BA14" s="32">
        <v>0</v>
      </c>
      <c r="BB14" s="32">
        <v>1</v>
      </c>
      <c r="BC14" s="32">
        <v>11.6</v>
      </c>
      <c r="BD14" s="32">
        <v>2</v>
      </c>
      <c r="BE14" s="32" t="s">
        <v>17</v>
      </c>
      <c r="BF14" s="32">
        <v>10</v>
      </c>
      <c r="BG14" s="32"/>
      <c r="BK14" s="105">
        <f t="shared" si="2"/>
        <v>0</v>
      </c>
      <c r="BL14" s="99">
        <f t="shared" si="3"/>
        <v>0</v>
      </c>
      <c r="BM14" s="99">
        <f t="shared" si="4"/>
        <v>0</v>
      </c>
      <c r="BN14" s="99">
        <f t="shared" si="5"/>
        <v>0</v>
      </c>
    </row>
    <row r="15" spans="1:66" s="21" customFormat="1" x14ac:dyDescent="0.25">
      <c r="A15" s="45">
        <v>42132</v>
      </c>
      <c r="B15" s="46" t="str">
        <f t="shared" si="0"/>
        <v>15128</v>
      </c>
      <c r="C15" s="21" t="s">
        <v>27</v>
      </c>
      <c r="D15" s="21" t="s">
        <v>48</v>
      </c>
      <c r="E15" s="62">
        <v>2</v>
      </c>
      <c r="F15" s="32">
        <v>5</v>
      </c>
      <c r="G15" s="21" t="s">
        <v>25</v>
      </c>
      <c r="H15" s="21">
        <v>710</v>
      </c>
      <c r="I15" s="47">
        <f t="shared" si="1"/>
        <v>110</v>
      </c>
      <c r="J15" s="80" t="s">
        <v>17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AD15" s="26">
        <v>0</v>
      </c>
      <c r="AF15" s="21">
        <v>0</v>
      </c>
      <c r="AG15" s="21">
        <v>0</v>
      </c>
      <c r="AH15" s="21">
        <v>0</v>
      </c>
      <c r="AI15" s="21">
        <v>0</v>
      </c>
      <c r="AJ15" s="21">
        <v>0</v>
      </c>
      <c r="AK15" s="21">
        <v>0</v>
      </c>
      <c r="AU15" s="26"/>
      <c r="AW15" s="32">
        <v>76.599999999999994</v>
      </c>
      <c r="AX15" s="32">
        <v>78.099999999999994</v>
      </c>
      <c r="AY15" s="32">
        <v>1013.5</v>
      </c>
      <c r="AZ15" s="32">
        <v>1014.2</v>
      </c>
      <c r="BA15" s="32">
        <v>0</v>
      </c>
      <c r="BB15" s="32">
        <v>1</v>
      </c>
      <c r="BC15" s="32">
        <v>8.6</v>
      </c>
      <c r="BD15" s="32">
        <v>2</v>
      </c>
      <c r="BE15" s="32" t="s">
        <v>17</v>
      </c>
      <c r="BF15" s="32">
        <v>10</v>
      </c>
      <c r="BG15" s="32"/>
      <c r="BK15" s="105">
        <f t="shared" si="2"/>
        <v>0</v>
      </c>
      <c r="BL15" s="99">
        <f t="shared" si="3"/>
        <v>0</v>
      </c>
      <c r="BM15" s="99">
        <f t="shared" si="4"/>
        <v>0</v>
      </c>
      <c r="BN15" s="99">
        <f t="shared" si="5"/>
        <v>0</v>
      </c>
    </row>
    <row r="16" spans="1:66" s="21" customFormat="1" x14ac:dyDescent="0.25">
      <c r="A16" s="45">
        <v>42132</v>
      </c>
      <c r="B16" s="46" t="str">
        <f t="shared" si="0"/>
        <v>15128</v>
      </c>
      <c r="C16" s="21" t="s">
        <v>27</v>
      </c>
      <c r="D16" s="21" t="s">
        <v>48</v>
      </c>
      <c r="E16" s="62">
        <v>2</v>
      </c>
      <c r="F16" s="32">
        <v>6</v>
      </c>
      <c r="G16" s="21" t="s">
        <v>25</v>
      </c>
      <c r="H16" s="21">
        <v>654</v>
      </c>
      <c r="I16" s="47">
        <f t="shared" si="1"/>
        <v>54</v>
      </c>
      <c r="J16" s="80" t="s">
        <v>17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AD16" s="26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K16" s="21">
        <v>0</v>
      </c>
      <c r="AU16" s="26"/>
      <c r="AW16" s="32">
        <v>76.599999999999994</v>
      </c>
      <c r="AX16" s="32">
        <v>78.099999999999994</v>
      </c>
      <c r="AY16" s="32">
        <v>1013.5</v>
      </c>
      <c r="AZ16" s="32">
        <v>1014.2</v>
      </c>
      <c r="BA16" s="32">
        <v>0</v>
      </c>
      <c r="BB16" s="32">
        <v>1</v>
      </c>
      <c r="BC16" s="32">
        <v>11.5</v>
      </c>
      <c r="BD16" s="32">
        <v>2</v>
      </c>
      <c r="BE16" s="32" t="s">
        <v>17</v>
      </c>
      <c r="BF16" s="32">
        <v>10</v>
      </c>
      <c r="BG16" s="32"/>
      <c r="BK16" s="105">
        <f t="shared" si="2"/>
        <v>0</v>
      </c>
      <c r="BL16" s="99">
        <f t="shared" si="3"/>
        <v>0</v>
      </c>
      <c r="BM16" s="99">
        <f t="shared" si="4"/>
        <v>0</v>
      </c>
      <c r="BN16" s="99">
        <f t="shared" si="5"/>
        <v>0</v>
      </c>
    </row>
    <row r="17" spans="1:66" s="21" customFormat="1" x14ac:dyDescent="0.25">
      <c r="A17" s="45">
        <v>42132</v>
      </c>
      <c r="B17" s="46" t="str">
        <f t="shared" si="0"/>
        <v>15128</v>
      </c>
      <c r="C17" s="21" t="s">
        <v>27</v>
      </c>
      <c r="D17" s="21" t="s">
        <v>48</v>
      </c>
      <c r="E17" s="62">
        <v>2</v>
      </c>
      <c r="F17" s="32">
        <v>7</v>
      </c>
      <c r="G17" s="21" t="s">
        <v>25</v>
      </c>
      <c r="H17" s="21">
        <v>636</v>
      </c>
      <c r="I17" s="47">
        <f t="shared" si="1"/>
        <v>36</v>
      </c>
      <c r="J17" s="80" t="s">
        <v>17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AD17" s="26">
        <v>0</v>
      </c>
      <c r="AF17" s="21">
        <v>0</v>
      </c>
      <c r="AG17" s="21">
        <v>0</v>
      </c>
      <c r="AH17" s="21">
        <v>0</v>
      </c>
      <c r="AI17" s="21">
        <v>0</v>
      </c>
      <c r="AJ17" s="21">
        <v>1</v>
      </c>
      <c r="AK17" s="21">
        <v>0</v>
      </c>
      <c r="AN17" s="21" t="s">
        <v>32</v>
      </c>
      <c r="AO17" s="21" t="s">
        <v>46</v>
      </c>
      <c r="AP17" s="21">
        <v>20</v>
      </c>
      <c r="AU17" s="26"/>
      <c r="AW17" s="32">
        <v>76.599999999999994</v>
      </c>
      <c r="AX17" s="32">
        <v>78.099999999999994</v>
      </c>
      <c r="AY17" s="32">
        <v>1013.5</v>
      </c>
      <c r="AZ17" s="32">
        <v>1014.2</v>
      </c>
      <c r="BA17" s="32">
        <v>0</v>
      </c>
      <c r="BB17" s="32">
        <v>1</v>
      </c>
      <c r="BC17" s="32">
        <v>10.5</v>
      </c>
      <c r="BD17" s="32">
        <v>2</v>
      </c>
      <c r="BE17" s="32" t="s">
        <v>17</v>
      </c>
      <c r="BF17" s="32">
        <v>10</v>
      </c>
      <c r="BG17" s="32"/>
      <c r="BK17" s="105">
        <f t="shared" si="2"/>
        <v>0</v>
      </c>
      <c r="BL17" s="99">
        <f t="shared" si="3"/>
        <v>0</v>
      </c>
      <c r="BM17" s="99">
        <f t="shared" si="4"/>
        <v>0</v>
      </c>
      <c r="BN17" s="99">
        <f t="shared" si="5"/>
        <v>0</v>
      </c>
    </row>
    <row r="18" spans="1:66" s="21" customFormat="1" x14ac:dyDescent="0.25">
      <c r="A18" s="45">
        <v>42132</v>
      </c>
      <c r="B18" s="46" t="str">
        <f t="shared" si="0"/>
        <v>15128</v>
      </c>
      <c r="C18" s="21" t="s">
        <v>27</v>
      </c>
      <c r="D18" s="21" t="s">
        <v>48</v>
      </c>
      <c r="E18" s="62">
        <v>2</v>
      </c>
      <c r="F18" s="32">
        <v>8</v>
      </c>
      <c r="G18" s="21" t="s">
        <v>25</v>
      </c>
      <c r="H18" s="21">
        <v>622</v>
      </c>
      <c r="I18" s="47">
        <f t="shared" si="1"/>
        <v>22</v>
      </c>
      <c r="J18" s="80" t="s">
        <v>17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AD18" s="26">
        <v>0</v>
      </c>
      <c r="AF18" s="21">
        <v>0</v>
      </c>
      <c r="AG18" s="21">
        <v>0</v>
      </c>
      <c r="AH18" s="21">
        <v>0</v>
      </c>
      <c r="AI18" s="21">
        <v>0</v>
      </c>
      <c r="AJ18" s="21">
        <v>0</v>
      </c>
      <c r="AK18" s="21">
        <v>0</v>
      </c>
      <c r="AU18" s="26"/>
      <c r="AW18" s="32">
        <v>76.599999999999994</v>
      </c>
      <c r="AX18" s="32">
        <v>78.099999999999994</v>
      </c>
      <c r="AY18" s="32">
        <v>1013.5</v>
      </c>
      <c r="AZ18" s="32">
        <v>1014.2</v>
      </c>
      <c r="BA18" s="32">
        <v>0</v>
      </c>
      <c r="BB18" s="32">
        <v>1</v>
      </c>
      <c r="BC18" s="32">
        <v>4.0999999999999996</v>
      </c>
      <c r="BD18" s="32">
        <v>2</v>
      </c>
      <c r="BE18" s="32" t="s">
        <v>17</v>
      </c>
      <c r="BF18" s="32">
        <v>10</v>
      </c>
      <c r="BG18" s="32"/>
      <c r="BK18" s="105">
        <f t="shared" si="2"/>
        <v>0</v>
      </c>
      <c r="BL18" s="99">
        <f t="shared" si="3"/>
        <v>0</v>
      </c>
      <c r="BM18" s="99">
        <f t="shared" si="4"/>
        <v>0</v>
      </c>
      <c r="BN18" s="99">
        <f t="shared" si="5"/>
        <v>0</v>
      </c>
    </row>
    <row r="19" spans="1:66" s="72" customFormat="1" x14ac:dyDescent="0.25">
      <c r="A19" s="70">
        <v>42132</v>
      </c>
      <c r="B19" s="71" t="str">
        <f t="shared" si="0"/>
        <v>15128</v>
      </c>
      <c r="C19" s="72" t="s">
        <v>27</v>
      </c>
      <c r="D19" s="72" t="s">
        <v>48</v>
      </c>
      <c r="E19" s="84">
        <v>2</v>
      </c>
      <c r="F19" s="73">
        <v>9</v>
      </c>
      <c r="G19" s="72" t="s">
        <v>25</v>
      </c>
      <c r="H19" s="72">
        <v>608</v>
      </c>
      <c r="I19" s="23">
        <f t="shared" si="1"/>
        <v>8</v>
      </c>
      <c r="J19" s="86" t="s">
        <v>17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AD19" s="75">
        <v>0</v>
      </c>
      <c r="AF19" s="72">
        <v>0</v>
      </c>
      <c r="AG19" s="72">
        <v>0</v>
      </c>
      <c r="AH19" s="72">
        <v>0</v>
      </c>
      <c r="AI19" s="72">
        <v>0</v>
      </c>
      <c r="AJ19" s="72">
        <v>0</v>
      </c>
      <c r="AK19" s="72">
        <v>0</v>
      </c>
      <c r="AU19" s="75"/>
      <c r="AW19" s="73">
        <v>76.599999999999994</v>
      </c>
      <c r="AX19" s="73">
        <v>78.099999999999994</v>
      </c>
      <c r="AY19" s="73">
        <v>1013.5</v>
      </c>
      <c r="AZ19" s="73">
        <v>1014.2</v>
      </c>
      <c r="BA19" s="73">
        <v>0</v>
      </c>
      <c r="BB19" s="73">
        <v>1</v>
      </c>
      <c r="BC19" s="73">
        <v>5.8</v>
      </c>
      <c r="BD19" s="73">
        <v>2</v>
      </c>
      <c r="BE19" s="73" t="s">
        <v>17</v>
      </c>
      <c r="BF19" s="73">
        <v>10</v>
      </c>
      <c r="BG19" s="73"/>
      <c r="BK19" s="106">
        <f t="shared" si="2"/>
        <v>0</v>
      </c>
      <c r="BL19" s="107">
        <f t="shared" si="3"/>
        <v>0</v>
      </c>
      <c r="BM19" s="107">
        <f t="shared" si="4"/>
        <v>0</v>
      </c>
      <c r="BN19" s="107">
        <f t="shared" si="5"/>
        <v>0</v>
      </c>
    </row>
    <row r="20" spans="1:66" s="21" customFormat="1" x14ac:dyDescent="0.25">
      <c r="A20" s="45">
        <v>42113</v>
      </c>
      <c r="B20" s="46" t="str">
        <f t="shared" si="0"/>
        <v>15109</v>
      </c>
      <c r="C20" s="21" t="s">
        <v>27</v>
      </c>
      <c r="D20" s="21" t="s">
        <v>28</v>
      </c>
      <c r="E20" s="62">
        <v>3</v>
      </c>
      <c r="F20" s="32">
        <v>1</v>
      </c>
      <c r="G20" s="21" t="s">
        <v>25</v>
      </c>
      <c r="H20" s="21">
        <v>846</v>
      </c>
      <c r="I20" s="47">
        <f t="shared" si="1"/>
        <v>246</v>
      </c>
      <c r="J20" s="80" t="s">
        <v>53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AD20" s="26">
        <v>0</v>
      </c>
      <c r="AF20" s="21">
        <v>0</v>
      </c>
      <c r="AG20" s="21">
        <v>0</v>
      </c>
      <c r="AH20" s="21">
        <v>0</v>
      </c>
      <c r="AI20" s="21">
        <v>0</v>
      </c>
      <c r="AJ20" s="21">
        <v>0</v>
      </c>
      <c r="AK20" s="21">
        <v>0</v>
      </c>
      <c r="AU20" s="26"/>
      <c r="AW20" s="32">
        <v>65.3</v>
      </c>
      <c r="AX20" s="32">
        <v>75.900000000000006</v>
      </c>
      <c r="AY20" s="32">
        <v>1009.5</v>
      </c>
      <c r="AZ20" s="32">
        <v>1010.3</v>
      </c>
      <c r="BA20" s="32">
        <v>0</v>
      </c>
      <c r="BB20" s="32">
        <v>1</v>
      </c>
      <c r="BC20" s="32">
        <v>1.3</v>
      </c>
      <c r="BD20" s="32">
        <v>0</v>
      </c>
      <c r="BE20" s="32" t="s">
        <v>53</v>
      </c>
      <c r="BF20" s="32">
        <v>1</v>
      </c>
      <c r="BG20" s="32"/>
      <c r="BK20" s="105">
        <f t="shared" si="2"/>
        <v>0</v>
      </c>
      <c r="BL20" s="99">
        <f t="shared" si="3"/>
        <v>0</v>
      </c>
      <c r="BM20" s="99">
        <f t="shared" si="4"/>
        <v>0</v>
      </c>
      <c r="BN20" s="99">
        <f t="shared" si="5"/>
        <v>0</v>
      </c>
    </row>
    <row r="21" spans="1:66" s="21" customFormat="1" x14ac:dyDescent="0.25">
      <c r="A21" s="45">
        <v>42113</v>
      </c>
      <c r="B21" s="46" t="str">
        <f t="shared" si="0"/>
        <v>15109</v>
      </c>
      <c r="C21" s="21" t="s">
        <v>27</v>
      </c>
      <c r="D21" s="21" t="s">
        <v>28</v>
      </c>
      <c r="E21" s="62">
        <v>3</v>
      </c>
      <c r="F21" s="32">
        <v>2</v>
      </c>
      <c r="G21" s="21" t="s">
        <v>25</v>
      </c>
      <c r="H21" s="21">
        <v>834</v>
      </c>
      <c r="I21" s="47">
        <f t="shared" si="1"/>
        <v>234</v>
      </c>
      <c r="J21" s="80" t="s">
        <v>53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AD21" s="26">
        <v>0</v>
      </c>
      <c r="AF21" s="21">
        <v>0</v>
      </c>
      <c r="AG21" s="21">
        <v>0</v>
      </c>
      <c r="AH21" s="21">
        <v>0</v>
      </c>
      <c r="AI21" s="21">
        <v>0</v>
      </c>
      <c r="AJ21" s="21">
        <v>0</v>
      </c>
      <c r="AK21" s="21">
        <v>0</v>
      </c>
      <c r="AU21" s="26"/>
      <c r="AW21" s="32">
        <v>65.3</v>
      </c>
      <c r="AX21" s="32">
        <v>75.900000000000006</v>
      </c>
      <c r="AY21" s="32">
        <v>1009.5</v>
      </c>
      <c r="AZ21" s="32">
        <v>1010.3</v>
      </c>
      <c r="BA21" s="32">
        <v>0</v>
      </c>
      <c r="BB21" s="32">
        <v>1</v>
      </c>
      <c r="BC21" s="32">
        <v>3</v>
      </c>
      <c r="BD21" s="32">
        <v>0</v>
      </c>
      <c r="BE21" s="32" t="s">
        <v>53</v>
      </c>
      <c r="BF21" s="32">
        <v>1</v>
      </c>
      <c r="BG21" s="32"/>
      <c r="BK21" s="105">
        <f t="shared" si="2"/>
        <v>0</v>
      </c>
      <c r="BL21" s="99">
        <f t="shared" si="3"/>
        <v>0</v>
      </c>
      <c r="BM21" s="99">
        <f t="shared" si="4"/>
        <v>0</v>
      </c>
      <c r="BN21" s="99">
        <f t="shared" si="5"/>
        <v>0</v>
      </c>
    </row>
    <row r="22" spans="1:66" s="21" customFormat="1" x14ac:dyDescent="0.25">
      <c r="A22" s="45">
        <v>42113</v>
      </c>
      <c r="B22" s="46" t="str">
        <f t="shared" si="0"/>
        <v>15109</v>
      </c>
      <c r="C22" s="21" t="s">
        <v>27</v>
      </c>
      <c r="D22" s="21" t="s">
        <v>28</v>
      </c>
      <c r="E22" s="62">
        <v>3</v>
      </c>
      <c r="F22" s="32">
        <v>3</v>
      </c>
      <c r="G22" s="21" t="s">
        <v>25</v>
      </c>
      <c r="H22" s="21">
        <v>820</v>
      </c>
      <c r="I22" s="47">
        <f t="shared" si="1"/>
        <v>220</v>
      </c>
      <c r="J22" s="80" t="s">
        <v>53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AD22" s="26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U22" s="26"/>
      <c r="AW22" s="32">
        <v>65.3</v>
      </c>
      <c r="AX22" s="32">
        <v>75.900000000000006</v>
      </c>
      <c r="AY22" s="32">
        <v>1009.5</v>
      </c>
      <c r="AZ22" s="32">
        <v>1010.3</v>
      </c>
      <c r="BA22" s="32">
        <v>0</v>
      </c>
      <c r="BB22" s="32">
        <v>1</v>
      </c>
      <c r="BC22" s="32">
        <v>4.5999999999999996</v>
      </c>
      <c r="BD22" s="32">
        <v>0</v>
      </c>
      <c r="BE22" s="32" t="s">
        <v>53</v>
      </c>
      <c r="BF22" s="32">
        <v>1</v>
      </c>
      <c r="BG22" s="32"/>
      <c r="BK22" s="105">
        <f t="shared" si="2"/>
        <v>0</v>
      </c>
      <c r="BL22" s="99">
        <f t="shared" si="3"/>
        <v>0</v>
      </c>
      <c r="BM22" s="99">
        <f t="shared" si="4"/>
        <v>0</v>
      </c>
      <c r="BN22" s="99">
        <f t="shared" si="5"/>
        <v>0</v>
      </c>
    </row>
    <row r="23" spans="1:66" s="21" customFormat="1" x14ac:dyDescent="0.25">
      <c r="A23" s="45">
        <v>42113</v>
      </c>
      <c r="B23" s="46" t="str">
        <f t="shared" si="0"/>
        <v>15109</v>
      </c>
      <c r="C23" s="21" t="s">
        <v>27</v>
      </c>
      <c r="D23" s="21" t="s">
        <v>28</v>
      </c>
      <c r="E23" s="62">
        <v>3</v>
      </c>
      <c r="F23" s="32">
        <v>4</v>
      </c>
      <c r="G23" s="21" t="s">
        <v>25</v>
      </c>
      <c r="H23" s="21">
        <v>751</v>
      </c>
      <c r="I23" s="47">
        <f t="shared" si="1"/>
        <v>151</v>
      </c>
      <c r="J23" s="80" t="s">
        <v>53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AD23" s="26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U23" s="26"/>
      <c r="AW23" s="32">
        <v>65.3</v>
      </c>
      <c r="AX23" s="32">
        <v>75.900000000000006</v>
      </c>
      <c r="AY23" s="32">
        <v>1009.5</v>
      </c>
      <c r="AZ23" s="32">
        <v>1010.3</v>
      </c>
      <c r="BA23" s="32">
        <v>0</v>
      </c>
      <c r="BB23" s="32">
        <v>1</v>
      </c>
      <c r="BC23" s="32">
        <v>1.3</v>
      </c>
      <c r="BD23" s="32">
        <v>0</v>
      </c>
      <c r="BE23" s="32" t="s">
        <v>53</v>
      </c>
      <c r="BF23" s="32">
        <v>1</v>
      </c>
      <c r="BG23" s="32"/>
      <c r="BK23" s="105">
        <f t="shared" si="2"/>
        <v>0</v>
      </c>
      <c r="BL23" s="99">
        <f t="shared" si="3"/>
        <v>0</v>
      </c>
      <c r="BM23" s="99">
        <f t="shared" si="4"/>
        <v>0</v>
      </c>
      <c r="BN23" s="99">
        <f t="shared" si="5"/>
        <v>0</v>
      </c>
    </row>
    <row r="24" spans="1:66" s="21" customFormat="1" x14ac:dyDescent="0.25">
      <c r="A24" s="45">
        <v>42113</v>
      </c>
      <c r="B24" s="46" t="str">
        <f t="shared" si="0"/>
        <v>15109</v>
      </c>
      <c r="C24" s="21" t="s">
        <v>27</v>
      </c>
      <c r="D24" s="21" t="s">
        <v>28</v>
      </c>
      <c r="E24" s="62">
        <v>3</v>
      </c>
      <c r="F24" s="32">
        <v>5</v>
      </c>
      <c r="G24" s="21" t="s">
        <v>25</v>
      </c>
      <c r="H24" s="21">
        <v>733</v>
      </c>
      <c r="I24" s="47">
        <f t="shared" si="1"/>
        <v>133</v>
      </c>
      <c r="J24" s="80" t="s">
        <v>53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AD24" s="26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U24" s="26"/>
      <c r="AW24" s="32">
        <v>65.3</v>
      </c>
      <c r="AX24" s="32">
        <v>75.900000000000006</v>
      </c>
      <c r="AY24" s="32">
        <v>1009.5</v>
      </c>
      <c r="AZ24" s="32">
        <v>1010.3</v>
      </c>
      <c r="BA24" s="32">
        <v>0</v>
      </c>
      <c r="BB24" s="32">
        <v>1</v>
      </c>
      <c r="BC24" s="32">
        <v>1.9</v>
      </c>
      <c r="BD24" s="32">
        <v>0</v>
      </c>
      <c r="BE24" s="32" t="s">
        <v>53</v>
      </c>
      <c r="BF24" s="32">
        <v>1</v>
      </c>
      <c r="BG24" s="32"/>
      <c r="BK24" s="105">
        <f t="shared" si="2"/>
        <v>0</v>
      </c>
      <c r="BL24" s="99">
        <f t="shared" si="3"/>
        <v>0</v>
      </c>
      <c r="BM24" s="99">
        <f t="shared" si="4"/>
        <v>0</v>
      </c>
      <c r="BN24" s="99">
        <f t="shared" si="5"/>
        <v>0</v>
      </c>
    </row>
    <row r="25" spans="1:66" s="21" customFormat="1" x14ac:dyDescent="0.25">
      <c r="A25" s="45">
        <v>42113</v>
      </c>
      <c r="B25" s="46" t="str">
        <f t="shared" si="0"/>
        <v>15109</v>
      </c>
      <c r="C25" s="21" t="s">
        <v>27</v>
      </c>
      <c r="D25" s="21" t="s">
        <v>28</v>
      </c>
      <c r="E25" s="62">
        <v>3</v>
      </c>
      <c r="F25" s="32">
        <v>6</v>
      </c>
      <c r="G25" s="21" t="s">
        <v>25</v>
      </c>
      <c r="H25" s="21">
        <v>715</v>
      </c>
      <c r="I25" s="47">
        <f t="shared" si="1"/>
        <v>115</v>
      </c>
      <c r="J25" s="80" t="s">
        <v>53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AD25" s="26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U25" s="26"/>
      <c r="AW25" s="32">
        <v>65.3</v>
      </c>
      <c r="AX25" s="32">
        <v>75.900000000000006</v>
      </c>
      <c r="AY25" s="32">
        <v>1009.5</v>
      </c>
      <c r="AZ25" s="32">
        <v>1010.3</v>
      </c>
      <c r="BA25" s="32">
        <v>0</v>
      </c>
      <c r="BB25" s="32">
        <v>1</v>
      </c>
      <c r="BC25" s="32">
        <v>1</v>
      </c>
      <c r="BD25" s="32">
        <v>0</v>
      </c>
      <c r="BE25" s="32" t="s">
        <v>53</v>
      </c>
      <c r="BF25" s="32">
        <v>1</v>
      </c>
      <c r="BG25" s="32"/>
      <c r="BK25" s="105">
        <f t="shared" si="2"/>
        <v>0</v>
      </c>
      <c r="BL25" s="99">
        <f t="shared" si="3"/>
        <v>0</v>
      </c>
      <c r="BM25" s="99">
        <f t="shared" si="4"/>
        <v>0</v>
      </c>
      <c r="BN25" s="99">
        <f t="shared" si="5"/>
        <v>0</v>
      </c>
    </row>
    <row r="26" spans="1:66" s="21" customFormat="1" x14ac:dyDescent="0.25">
      <c r="A26" s="45">
        <v>42113</v>
      </c>
      <c r="B26" s="46" t="str">
        <f t="shared" si="0"/>
        <v>15109</v>
      </c>
      <c r="C26" s="21" t="s">
        <v>27</v>
      </c>
      <c r="D26" s="21" t="s">
        <v>28</v>
      </c>
      <c r="E26" s="62">
        <v>3</v>
      </c>
      <c r="F26" s="32">
        <v>7</v>
      </c>
      <c r="G26" s="21" t="s">
        <v>25</v>
      </c>
      <c r="H26" s="21">
        <v>654</v>
      </c>
      <c r="I26" s="47">
        <f t="shared" si="1"/>
        <v>54</v>
      </c>
      <c r="J26" s="80" t="s">
        <v>53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AD26" s="26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U26" s="26"/>
      <c r="AW26" s="32">
        <v>65.3</v>
      </c>
      <c r="AX26" s="32">
        <v>75.900000000000006</v>
      </c>
      <c r="AY26" s="32">
        <v>1009.5</v>
      </c>
      <c r="AZ26" s="32">
        <v>1010.3</v>
      </c>
      <c r="BA26" s="32">
        <v>0</v>
      </c>
      <c r="BB26" s="32">
        <v>1</v>
      </c>
      <c r="BC26" s="32">
        <v>5.0999999999999996</v>
      </c>
      <c r="BD26" s="32">
        <v>0</v>
      </c>
      <c r="BE26" s="32" t="s">
        <v>53</v>
      </c>
      <c r="BF26" s="32">
        <v>1</v>
      </c>
      <c r="BG26" s="32"/>
      <c r="BK26" s="105">
        <f t="shared" si="2"/>
        <v>0</v>
      </c>
      <c r="BL26" s="99">
        <f t="shared" si="3"/>
        <v>0</v>
      </c>
      <c r="BM26" s="99">
        <f t="shared" si="4"/>
        <v>0</v>
      </c>
      <c r="BN26" s="99">
        <f t="shared" si="5"/>
        <v>0</v>
      </c>
    </row>
    <row r="27" spans="1:66" s="21" customFormat="1" x14ac:dyDescent="0.25">
      <c r="A27" s="45">
        <v>42113</v>
      </c>
      <c r="B27" s="46" t="str">
        <f t="shared" si="0"/>
        <v>15109</v>
      </c>
      <c r="C27" s="21" t="s">
        <v>27</v>
      </c>
      <c r="D27" s="21" t="s">
        <v>28</v>
      </c>
      <c r="E27" s="62">
        <v>3</v>
      </c>
      <c r="F27" s="32">
        <v>8</v>
      </c>
      <c r="G27" s="21" t="s">
        <v>25</v>
      </c>
      <c r="H27" s="21">
        <v>643</v>
      </c>
      <c r="I27" s="47">
        <f t="shared" si="1"/>
        <v>43</v>
      </c>
      <c r="J27" s="80" t="s">
        <v>53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AD27" s="26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U27" s="26"/>
      <c r="AW27" s="32">
        <v>65.3</v>
      </c>
      <c r="AX27" s="32">
        <v>75.900000000000006</v>
      </c>
      <c r="AY27" s="32">
        <v>1009.5</v>
      </c>
      <c r="AZ27" s="32">
        <v>1010.3</v>
      </c>
      <c r="BA27" s="32">
        <v>0</v>
      </c>
      <c r="BB27" s="32">
        <v>1</v>
      </c>
      <c r="BC27" s="32">
        <v>2.2000000000000002</v>
      </c>
      <c r="BD27" s="32">
        <v>0</v>
      </c>
      <c r="BE27" s="32" t="s">
        <v>53</v>
      </c>
      <c r="BF27" s="32">
        <v>1</v>
      </c>
      <c r="BG27" s="32"/>
      <c r="BK27" s="105">
        <f t="shared" si="2"/>
        <v>0</v>
      </c>
      <c r="BL27" s="99">
        <f t="shared" si="3"/>
        <v>0</v>
      </c>
      <c r="BM27" s="99">
        <f t="shared" si="4"/>
        <v>0</v>
      </c>
      <c r="BN27" s="99">
        <f t="shared" si="5"/>
        <v>0</v>
      </c>
    </row>
    <row r="28" spans="1:66" s="21" customFormat="1" x14ac:dyDescent="0.25">
      <c r="A28" s="45">
        <v>42113</v>
      </c>
      <c r="B28" s="46" t="str">
        <f t="shared" si="0"/>
        <v>15109</v>
      </c>
      <c r="C28" s="21" t="s">
        <v>27</v>
      </c>
      <c r="D28" s="21" t="s">
        <v>28</v>
      </c>
      <c r="E28" s="62">
        <v>3</v>
      </c>
      <c r="F28" s="32">
        <v>9</v>
      </c>
      <c r="G28" s="21" t="s">
        <v>25</v>
      </c>
      <c r="H28" s="21">
        <v>631</v>
      </c>
      <c r="I28" s="47">
        <f t="shared" si="1"/>
        <v>31</v>
      </c>
      <c r="J28" s="80" t="s">
        <v>53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AD28" s="26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K28" s="21">
        <v>0</v>
      </c>
      <c r="AU28" s="26"/>
      <c r="AW28" s="32">
        <v>65.3</v>
      </c>
      <c r="AX28" s="32">
        <v>75.900000000000006</v>
      </c>
      <c r="AY28" s="32">
        <v>1009.5</v>
      </c>
      <c r="AZ28" s="32">
        <v>1010.3</v>
      </c>
      <c r="BA28" s="32">
        <v>0</v>
      </c>
      <c r="BB28" s="32">
        <v>1</v>
      </c>
      <c r="BC28" s="32">
        <v>2.8</v>
      </c>
      <c r="BD28" s="32">
        <v>1</v>
      </c>
      <c r="BE28" s="32" t="s">
        <v>53</v>
      </c>
      <c r="BF28" s="32">
        <v>1</v>
      </c>
      <c r="BG28" s="32"/>
      <c r="BK28" s="105">
        <f t="shared" si="2"/>
        <v>0</v>
      </c>
      <c r="BL28" s="99">
        <f t="shared" si="3"/>
        <v>0</v>
      </c>
      <c r="BM28" s="99">
        <f t="shared" si="4"/>
        <v>0</v>
      </c>
      <c r="BN28" s="99">
        <f t="shared" si="5"/>
        <v>0</v>
      </c>
    </row>
    <row r="29" spans="1:66" s="72" customFormat="1" x14ac:dyDescent="0.25">
      <c r="A29" s="70">
        <v>42113</v>
      </c>
      <c r="B29" s="71" t="str">
        <f t="shared" si="0"/>
        <v>15109</v>
      </c>
      <c r="C29" s="72" t="s">
        <v>27</v>
      </c>
      <c r="D29" s="72" t="s">
        <v>28</v>
      </c>
      <c r="E29" s="84">
        <v>3</v>
      </c>
      <c r="F29" s="73">
        <v>10</v>
      </c>
      <c r="G29" s="72" t="s">
        <v>25</v>
      </c>
      <c r="H29" s="72">
        <v>622</v>
      </c>
      <c r="I29" s="23">
        <f t="shared" si="1"/>
        <v>22</v>
      </c>
      <c r="J29" s="86" t="s">
        <v>53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2">
        <v>0</v>
      </c>
      <c r="AD29" s="75">
        <v>0</v>
      </c>
      <c r="AF29" s="72">
        <v>0</v>
      </c>
      <c r="AG29" s="72">
        <v>0</v>
      </c>
      <c r="AH29" s="72">
        <v>0</v>
      </c>
      <c r="AI29" s="72">
        <v>0</v>
      </c>
      <c r="AJ29" s="72">
        <v>0</v>
      </c>
      <c r="AK29" s="72">
        <v>0</v>
      </c>
      <c r="AU29" s="75"/>
      <c r="AW29" s="73">
        <v>65.3</v>
      </c>
      <c r="AX29" s="73">
        <v>75.900000000000006</v>
      </c>
      <c r="AY29" s="73">
        <v>1009.5</v>
      </c>
      <c r="AZ29" s="73">
        <v>1010.3</v>
      </c>
      <c r="BA29" s="73">
        <v>0</v>
      </c>
      <c r="BB29" s="73">
        <v>1</v>
      </c>
      <c r="BC29" s="73">
        <v>1.2</v>
      </c>
      <c r="BD29" s="73">
        <v>1</v>
      </c>
      <c r="BE29" s="73" t="s">
        <v>53</v>
      </c>
      <c r="BF29" s="73">
        <v>1</v>
      </c>
      <c r="BG29" s="73"/>
      <c r="BK29" s="106">
        <f t="shared" si="2"/>
        <v>0</v>
      </c>
      <c r="BL29" s="107">
        <f t="shared" si="3"/>
        <v>0</v>
      </c>
      <c r="BM29" s="107">
        <f t="shared" si="4"/>
        <v>0</v>
      </c>
      <c r="BN29" s="107">
        <f t="shared" si="5"/>
        <v>0</v>
      </c>
    </row>
    <row r="30" spans="1:66" s="21" customFormat="1" x14ac:dyDescent="0.25">
      <c r="A30" s="45">
        <v>42113</v>
      </c>
      <c r="B30" s="46" t="str">
        <f t="shared" si="0"/>
        <v>15109</v>
      </c>
      <c r="C30" s="21" t="s">
        <v>27</v>
      </c>
      <c r="D30" s="21" t="s">
        <v>48</v>
      </c>
      <c r="E30" s="62">
        <v>4</v>
      </c>
      <c r="F30" s="32">
        <v>1</v>
      </c>
      <c r="G30" s="21" t="s">
        <v>25</v>
      </c>
      <c r="H30" s="21">
        <v>736</v>
      </c>
      <c r="I30" s="47">
        <f t="shared" si="1"/>
        <v>136</v>
      </c>
      <c r="J30" s="80" t="s">
        <v>53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AD30" s="26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U30" s="26"/>
      <c r="AW30" s="32">
        <v>65.3</v>
      </c>
      <c r="AX30" s="32">
        <v>75.900000000000006</v>
      </c>
      <c r="AY30" s="32">
        <v>1009.5</v>
      </c>
      <c r="AZ30" s="32">
        <v>1010.3</v>
      </c>
      <c r="BA30" s="32">
        <v>0</v>
      </c>
      <c r="BB30" s="32">
        <v>1</v>
      </c>
      <c r="BC30" s="32">
        <v>2.8</v>
      </c>
      <c r="BD30" s="32">
        <v>1</v>
      </c>
      <c r="BE30" s="32" t="s">
        <v>53</v>
      </c>
      <c r="BF30" s="32">
        <v>1</v>
      </c>
      <c r="BG30" s="32"/>
      <c r="BK30" s="105">
        <f t="shared" si="2"/>
        <v>0</v>
      </c>
      <c r="BL30" s="99">
        <f t="shared" si="3"/>
        <v>0</v>
      </c>
      <c r="BM30" s="99">
        <f t="shared" si="4"/>
        <v>0</v>
      </c>
      <c r="BN30" s="99">
        <f t="shared" si="5"/>
        <v>0</v>
      </c>
    </row>
    <row r="31" spans="1:66" s="21" customFormat="1" x14ac:dyDescent="0.25">
      <c r="A31" s="45">
        <v>42113</v>
      </c>
      <c r="B31" s="46" t="str">
        <f t="shared" si="0"/>
        <v>15109</v>
      </c>
      <c r="C31" s="21" t="s">
        <v>27</v>
      </c>
      <c r="D31" s="21" t="s">
        <v>48</v>
      </c>
      <c r="E31" s="62">
        <v>4</v>
      </c>
      <c r="F31" s="32">
        <v>2</v>
      </c>
      <c r="G31" s="21" t="s">
        <v>25</v>
      </c>
      <c r="H31" s="21">
        <v>722</v>
      </c>
      <c r="I31" s="47">
        <f t="shared" si="1"/>
        <v>122</v>
      </c>
      <c r="J31" s="80" t="s">
        <v>53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AD31" s="26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U31" s="26"/>
      <c r="AW31" s="32">
        <v>65.3</v>
      </c>
      <c r="AX31" s="32">
        <v>75.900000000000006</v>
      </c>
      <c r="AY31" s="32">
        <v>1009.5</v>
      </c>
      <c r="AZ31" s="32">
        <v>1010.3</v>
      </c>
      <c r="BA31" s="32">
        <v>0</v>
      </c>
      <c r="BB31" s="32">
        <v>1</v>
      </c>
      <c r="BC31" s="32">
        <v>1.3</v>
      </c>
      <c r="BD31" s="32">
        <v>1</v>
      </c>
      <c r="BE31" s="32" t="s">
        <v>53</v>
      </c>
      <c r="BF31" s="32">
        <v>1</v>
      </c>
      <c r="BG31" s="32"/>
      <c r="BK31" s="105">
        <f t="shared" si="2"/>
        <v>0</v>
      </c>
      <c r="BL31" s="99">
        <f t="shared" si="3"/>
        <v>0</v>
      </c>
      <c r="BM31" s="99">
        <f t="shared" si="4"/>
        <v>0</v>
      </c>
      <c r="BN31" s="99">
        <f t="shared" si="5"/>
        <v>0</v>
      </c>
    </row>
    <row r="32" spans="1:66" s="21" customFormat="1" x14ac:dyDescent="0.25">
      <c r="A32" s="45">
        <v>42113</v>
      </c>
      <c r="B32" s="46" t="str">
        <f t="shared" si="0"/>
        <v>15109</v>
      </c>
      <c r="C32" s="21" t="s">
        <v>27</v>
      </c>
      <c r="D32" s="21" t="s">
        <v>48</v>
      </c>
      <c r="E32" s="62">
        <v>4</v>
      </c>
      <c r="F32" s="32">
        <v>3</v>
      </c>
      <c r="G32" s="21" t="s">
        <v>25</v>
      </c>
      <c r="H32" s="21">
        <v>711</v>
      </c>
      <c r="I32" s="47">
        <f t="shared" si="1"/>
        <v>111</v>
      </c>
      <c r="J32" s="80" t="s">
        <v>53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AD32" s="26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U32" s="26"/>
      <c r="AW32" s="32">
        <v>65.3</v>
      </c>
      <c r="AX32" s="32">
        <v>75.900000000000006</v>
      </c>
      <c r="AY32" s="32">
        <v>1009.5</v>
      </c>
      <c r="AZ32" s="32">
        <v>1010.3</v>
      </c>
      <c r="BA32" s="32">
        <v>0</v>
      </c>
      <c r="BB32" s="32">
        <v>1</v>
      </c>
      <c r="BC32" s="32">
        <v>2.9</v>
      </c>
      <c r="BD32" s="32">
        <v>1</v>
      </c>
      <c r="BE32" s="32" t="s">
        <v>53</v>
      </c>
      <c r="BF32" s="32">
        <v>1</v>
      </c>
      <c r="BG32" s="32"/>
      <c r="BK32" s="105">
        <f t="shared" si="2"/>
        <v>0</v>
      </c>
      <c r="BL32" s="99">
        <f t="shared" si="3"/>
        <v>0</v>
      </c>
      <c r="BM32" s="99">
        <f t="shared" si="4"/>
        <v>0</v>
      </c>
      <c r="BN32" s="99">
        <f t="shared" si="5"/>
        <v>0</v>
      </c>
    </row>
    <row r="33" spans="1:66" s="21" customFormat="1" x14ac:dyDescent="0.25">
      <c r="A33" s="45">
        <v>42113</v>
      </c>
      <c r="B33" s="46" t="str">
        <f t="shared" si="0"/>
        <v>15109</v>
      </c>
      <c r="C33" s="21" t="s">
        <v>27</v>
      </c>
      <c r="D33" s="21" t="s">
        <v>48</v>
      </c>
      <c r="E33" s="62">
        <v>4</v>
      </c>
      <c r="F33" s="32">
        <v>4</v>
      </c>
      <c r="G33" s="21" t="s">
        <v>25</v>
      </c>
      <c r="H33" s="21">
        <v>659</v>
      </c>
      <c r="I33" s="47">
        <f t="shared" si="1"/>
        <v>59</v>
      </c>
      <c r="J33" s="80" t="s">
        <v>53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AD33" s="26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U33" s="26"/>
      <c r="AW33" s="32">
        <v>65.3</v>
      </c>
      <c r="AX33" s="32">
        <v>75.900000000000006</v>
      </c>
      <c r="AY33" s="32">
        <v>1009.5</v>
      </c>
      <c r="AZ33" s="32">
        <v>1010.3</v>
      </c>
      <c r="BA33" s="32">
        <v>0</v>
      </c>
      <c r="BB33" s="32">
        <v>1</v>
      </c>
      <c r="BC33" s="32">
        <v>3.2</v>
      </c>
      <c r="BD33" s="32">
        <v>1</v>
      </c>
      <c r="BE33" s="32" t="s">
        <v>53</v>
      </c>
      <c r="BF33" s="32">
        <v>1</v>
      </c>
      <c r="BG33" s="32"/>
      <c r="BK33" s="105">
        <f t="shared" si="2"/>
        <v>0</v>
      </c>
      <c r="BL33" s="99">
        <f t="shared" si="3"/>
        <v>0</v>
      </c>
      <c r="BM33" s="99">
        <f t="shared" si="4"/>
        <v>0</v>
      </c>
      <c r="BN33" s="99">
        <f t="shared" si="5"/>
        <v>0</v>
      </c>
    </row>
    <row r="34" spans="1:66" s="21" customFormat="1" x14ac:dyDescent="0.25">
      <c r="A34" s="45">
        <v>42113</v>
      </c>
      <c r="B34" s="46" t="str">
        <f t="shared" si="0"/>
        <v>15109</v>
      </c>
      <c r="C34" s="21" t="s">
        <v>27</v>
      </c>
      <c r="D34" s="21" t="s">
        <v>48</v>
      </c>
      <c r="E34" s="62">
        <v>4</v>
      </c>
      <c r="F34" s="32">
        <v>5</v>
      </c>
      <c r="G34" s="21" t="s">
        <v>25</v>
      </c>
      <c r="H34" s="21">
        <v>649</v>
      </c>
      <c r="I34" s="47">
        <f t="shared" si="1"/>
        <v>49</v>
      </c>
      <c r="J34" s="80" t="s">
        <v>53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AD34" s="26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U34" s="26"/>
      <c r="AW34" s="32">
        <v>65.3</v>
      </c>
      <c r="AX34" s="32">
        <v>75.900000000000006</v>
      </c>
      <c r="AY34" s="32">
        <v>1009.5</v>
      </c>
      <c r="AZ34" s="32">
        <v>1010.3</v>
      </c>
      <c r="BA34" s="32">
        <v>0</v>
      </c>
      <c r="BB34" s="32">
        <v>1</v>
      </c>
      <c r="BC34" s="32">
        <v>4.3</v>
      </c>
      <c r="BD34" s="32">
        <v>1</v>
      </c>
      <c r="BE34" s="32" t="s">
        <v>53</v>
      </c>
      <c r="BF34" s="32">
        <v>1</v>
      </c>
      <c r="BG34" s="32"/>
      <c r="BK34" s="105">
        <f t="shared" si="2"/>
        <v>0</v>
      </c>
      <c r="BL34" s="99">
        <f t="shared" si="3"/>
        <v>0</v>
      </c>
      <c r="BM34" s="99">
        <f t="shared" si="4"/>
        <v>0</v>
      </c>
      <c r="BN34" s="99">
        <f t="shared" si="5"/>
        <v>0</v>
      </c>
    </row>
    <row r="35" spans="1:66" s="21" customFormat="1" x14ac:dyDescent="0.25">
      <c r="A35" s="45">
        <v>42113</v>
      </c>
      <c r="B35" s="46" t="str">
        <f t="shared" si="0"/>
        <v>15109</v>
      </c>
      <c r="C35" s="21" t="s">
        <v>27</v>
      </c>
      <c r="D35" s="21" t="s">
        <v>48</v>
      </c>
      <c r="E35" s="62">
        <v>4</v>
      </c>
      <c r="F35" s="32">
        <v>6</v>
      </c>
      <c r="G35" s="21" t="s">
        <v>25</v>
      </c>
      <c r="H35" s="21">
        <v>638</v>
      </c>
      <c r="I35" s="47">
        <f t="shared" si="1"/>
        <v>38</v>
      </c>
      <c r="J35" s="80" t="s">
        <v>53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AD35" s="26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U35" s="26"/>
      <c r="AW35" s="32">
        <v>65.3</v>
      </c>
      <c r="AX35" s="32">
        <v>75.900000000000006</v>
      </c>
      <c r="AY35" s="32">
        <v>1009.5</v>
      </c>
      <c r="AZ35" s="32">
        <v>1010.3</v>
      </c>
      <c r="BA35" s="32">
        <v>0</v>
      </c>
      <c r="BB35" s="32">
        <v>1</v>
      </c>
      <c r="BC35" s="32">
        <v>3.8</v>
      </c>
      <c r="BD35" s="32">
        <v>1</v>
      </c>
      <c r="BE35" s="32" t="s">
        <v>53</v>
      </c>
      <c r="BF35" s="32">
        <v>1</v>
      </c>
      <c r="BG35" s="32"/>
      <c r="BK35" s="105">
        <f t="shared" si="2"/>
        <v>0</v>
      </c>
      <c r="BL35" s="99">
        <f t="shared" si="3"/>
        <v>0</v>
      </c>
      <c r="BM35" s="99">
        <f t="shared" si="4"/>
        <v>0</v>
      </c>
      <c r="BN35" s="99">
        <f t="shared" si="5"/>
        <v>0</v>
      </c>
    </row>
    <row r="36" spans="1:66" s="72" customFormat="1" x14ac:dyDescent="0.25">
      <c r="A36" s="70">
        <v>42113</v>
      </c>
      <c r="B36" s="71" t="str">
        <f t="shared" si="0"/>
        <v>15109</v>
      </c>
      <c r="C36" s="72" t="s">
        <v>27</v>
      </c>
      <c r="D36" s="72" t="s">
        <v>48</v>
      </c>
      <c r="E36" s="84">
        <v>4</v>
      </c>
      <c r="F36" s="73">
        <v>7</v>
      </c>
      <c r="G36" s="72" t="s">
        <v>25</v>
      </c>
      <c r="H36" s="72">
        <v>622</v>
      </c>
      <c r="I36" s="23">
        <f t="shared" si="1"/>
        <v>22</v>
      </c>
      <c r="J36" s="86" t="s">
        <v>53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AD36" s="75">
        <v>0</v>
      </c>
      <c r="AF36" s="72">
        <v>0</v>
      </c>
      <c r="AG36" s="72">
        <v>0</v>
      </c>
      <c r="AH36" s="72">
        <v>0</v>
      </c>
      <c r="AI36" s="72">
        <v>0</v>
      </c>
      <c r="AJ36" s="72">
        <v>0</v>
      </c>
      <c r="AK36" s="72">
        <v>0</v>
      </c>
      <c r="AU36" s="75"/>
      <c r="AW36" s="73">
        <v>65.3</v>
      </c>
      <c r="AX36" s="73">
        <v>75.900000000000006</v>
      </c>
      <c r="AY36" s="73">
        <v>1009.5</v>
      </c>
      <c r="AZ36" s="73">
        <v>1010.3</v>
      </c>
      <c r="BA36" s="73">
        <v>0</v>
      </c>
      <c r="BB36" s="73">
        <v>1</v>
      </c>
      <c r="BC36" s="73">
        <v>4.2</v>
      </c>
      <c r="BD36" s="73">
        <v>1</v>
      </c>
      <c r="BE36" s="73" t="s">
        <v>53</v>
      </c>
      <c r="BF36" s="73">
        <v>1</v>
      </c>
      <c r="BG36" s="73"/>
      <c r="BK36" s="106">
        <f t="shared" si="2"/>
        <v>0</v>
      </c>
      <c r="BL36" s="107">
        <f t="shared" si="3"/>
        <v>0</v>
      </c>
      <c r="BM36" s="107">
        <f t="shared" si="4"/>
        <v>0</v>
      </c>
      <c r="BN36" s="107">
        <f t="shared" si="5"/>
        <v>0</v>
      </c>
    </row>
    <row r="37" spans="1:66" s="21" customFormat="1" x14ac:dyDescent="0.25">
      <c r="A37" s="45">
        <v>42113</v>
      </c>
      <c r="B37" s="46" t="str">
        <f t="shared" si="0"/>
        <v>15109</v>
      </c>
      <c r="C37" s="21" t="s">
        <v>27</v>
      </c>
      <c r="D37" s="21" t="s">
        <v>38</v>
      </c>
      <c r="E37" s="62">
        <v>6</v>
      </c>
      <c r="F37" s="32">
        <v>1</v>
      </c>
      <c r="G37" s="21" t="s">
        <v>25</v>
      </c>
      <c r="H37" s="21">
        <v>643</v>
      </c>
      <c r="I37" s="47">
        <f t="shared" si="1"/>
        <v>43</v>
      </c>
      <c r="J37" s="80" t="s">
        <v>37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AD37" s="26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U37" s="26"/>
      <c r="AW37" s="32">
        <v>68.5</v>
      </c>
      <c r="AX37" s="32">
        <v>70.599999999999994</v>
      </c>
      <c r="AY37" s="32">
        <v>1009.3</v>
      </c>
      <c r="AZ37" s="32">
        <v>1010</v>
      </c>
      <c r="BA37" s="32">
        <v>0</v>
      </c>
      <c r="BB37" s="32">
        <v>2</v>
      </c>
      <c r="BC37" s="32">
        <v>3.6</v>
      </c>
      <c r="BD37" s="32">
        <v>0</v>
      </c>
      <c r="BE37" s="32" t="s">
        <v>53</v>
      </c>
      <c r="BF37" s="32">
        <v>1</v>
      </c>
      <c r="BG37" s="32"/>
      <c r="BK37" s="105">
        <f t="shared" si="2"/>
        <v>0</v>
      </c>
      <c r="BL37" s="99">
        <f t="shared" si="3"/>
        <v>0</v>
      </c>
      <c r="BM37" s="99">
        <f t="shared" si="4"/>
        <v>0</v>
      </c>
      <c r="BN37" s="99">
        <f t="shared" si="5"/>
        <v>0</v>
      </c>
    </row>
    <row r="38" spans="1:66" s="21" customFormat="1" x14ac:dyDescent="0.25">
      <c r="A38" s="45">
        <v>42113</v>
      </c>
      <c r="B38" s="46" t="str">
        <f t="shared" si="0"/>
        <v>15109</v>
      </c>
      <c r="C38" s="21" t="s">
        <v>27</v>
      </c>
      <c r="D38" s="21" t="s">
        <v>38</v>
      </c>
      <c r="E38" s="62">
        <v>6</v>
      </c>
      <c r="F38" s="32">
        <v>2</v>
      </c>
      <c r="G38" s="21" t="s">
        <v>25</v>
      </c>
      <c r="H38" s="21">
        <v>658</v>
      </c>
      <c r="I38" s="47">
        <f t="shared" si="1"/>
        <v>58</v>
      </c>
      <c r="J38" s="80" t="s">
        <v>37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AD38" s="26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U38" s="26"/>
      <c r="AW38" s="32">
        <v>68.5</v>
      </c>
      <c r="AX38" s="32">
        <v>70.599999999999994</v>
      </c>
      <c r="AY38" s="32">
        <v>1009.3</v>
      </c>
      <c r="AZ38" s="32">
        <v>1010</v>
      </c>
      <c r="BA38" s="32">
        <v>0</v>
      </c>
      <c r="BB38" s="32">
        <v>2</v>
      </c>
      <c r="BC38" s="32">
        <v>1.5</v>
      </c>
      <c r="BD38" s="32">
        <v>0</v>
      </c>
      <c r="BE38" s="32" t="s">
        <v>53</v>
      </c>
      <c r="BF38" s="32">
        <v>1</v>
      </c>
      <c r="BG38" s="32"/>
      <c r="BK38" s="105">
        <f t="shared" si="2"/>
        <v>0</v>
      </c>
      <c r="BL38" s="99">
        <f t="shared" si="3"/>
        <v>0</v>
      </c>
      <c r="BM38" s="99">
        <f t="shared" si="4"/>
        <v>0</v>
      </c>
      <c r="BN38" s="99">
        <f t="shared" si="5"/>
        <v>0</v>
      </c>
    </row>
    <row r="39" spans="1:66" s="21" customFormat="1" x14ac:dyDescent="0.25">
      <c r="A39" s="45">
        <v>42113</v>
      </c>
      <c r="B39" s="46" t="str">
        <f t="shared" si="0"/>
        <v>15109</v>
      </c>
      <c r="C39" s="21" t="s">
        <v>27</v>
      </c>
      <c r="D39" s="21" t="s">
        <v>38</v>
      </c>
      <c r="E39" s="62">
        <v>6</v>
      </c>
      <c r="F39" s="32">
        <v>3</v>
      </c>
      <c r="G39" s="21" t="s">
        <v>25</v>
      </c>
      <c r="H39" s="21">
        <v>709</v>
      </c>
      <c r="I39" s="47">
        <f t="shared" si="1"/>
        <v>109</v>
      </c>
      <c r="J39" s="80" t="s">
        <v>37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AD39" s="26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U39" s="26"/>
      <c r="AW39" s="32">
        <v>68.5</v>
      </c>
      <c r="AX39" s="32">
        <v>70.599999999999994</v>
      </c>
      <c r="AY39" s="32">
        <v>1009.3</v>
      </c>
      <c r="AZ39" s="32">
        <v>1010</v>
      </c>
      <c r="BA39" s="32">
        <v>0</v>
      </c>
      <c r="BB39" s="32">
        <v>3</v>
      </c>
      <c r="BC39" s="32">
        <v>2.5</v>
      </c>
      <c r="BD39" s="32">
        <v>0</v>
      </c>
      <c r="BE39" s="32" t="s">
        <v>53</v>
      </c>
      <c r="BF39" s="32">
        <v>1</v>
      </c>
      <c r="BG39" s="32"/>
      <c r="BK39" s="105">
        <f t="shared" si="2"/>
        <v>0</v>
      </c>
      <c r="BL39" s="99">
        <f t="shared" si="3"/>
        <v>0</v>
      </c>
      <c r="BM39" s="99">
        <f t="shared" si="4"/>
        <v>0</v>
      </c>
      <c r="BN39" s="99">
        <f t="shared" si="5"/>
        <v>0</v>
      </c>
    </row>
    <row r="40" spans="1:66" s="21" customFormat="1" x14ac:dyDescent="0.25">
      <c r="A40" s="45">
        <v>42113</v>
      </c>
      <c r="B40" s="46" t="str">
        <f t="shared" si="0"/>
        <v>15109</v>
      </c>
      <c r="C40" s="21" t="s">
        <v>27</v>
      </c>
      <c r="D40" s="21" t="s">
        <v>38</v>
      </c>
      <c r="E40" s="62">
        <v>6</v>
      </c>
      <c r="F40" s="32">
        <v>4</v>
      </c>
      <c r="G40" s="21" t="s">
        <v>25</v>
      </c>
      <c r="H40" s="21">
        <v>720</v>
      </c>
      <c r="I40" s="47">
        <f t="shared" si="1"/>
        <v>120</v>
      </c>
      <c r="J40" s="80" t="s">
        <v>37</v>
      </c>
      <c r="L40" s="21">
        <v>1</v>
      </c>
      <c r="M40" s="21">
        <v>1</v>
      </c>
      <c r="N40" s="21">
        <v>1</v>
      </c>
      <c r="O40" s="21">
        <v>1</v>
      </c>
      <c r="P40" s="21">
        <v>1</v>
      </c>
      <c r="Q40" s="21">
        <v>1</v>
      </c>
      <c r="T40" s="21" t="s">
        <v>61</v>
      </c>
      <c r="V40" s="21" t="s">
        <v>59</v>
      </c>
      <c r="W40" s="21" t="s">
        <v>59</v>
      </c>
      <c r="X40" s="21">
        <v>190</v>
      </c>
      <c r="AD40" s="26">
        <v>1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U40" s="26"/>
      <c r="AW40" s="32">
        <v>68.5</v>
      </c>
      <c r="AX40" s="32">
        <v>70.599999999999994</v>
      </c>
      <c r="AY40" s="32">
        <v>1009.3</v>
      </c>
      <c r="AZ40" s="32">
        <v>1010</v>
      </c>
      <c r="BA40" s="32">
        <v>0</v>
      </c>
      <c r="BB40" s="32">
        <v>1</v>
      </c>
      <c r="BC40" s="32">
        <v>4.0999999999999996</v>
      </c>
      <c r="BD40" s="32">
        <v>0</v>
      </c>
      <c r="BE40" s="32" t="s">
        <v>53</v>
      </c>
      <c r="BF40" s="32">
        <v>1</v>
      </c>
      <c r="BG40" s="32"/>
      <c r="BK40" s="105">
        <f t="shared" si="2"/>
        <v>0</v>
      </c>
      <c r="BL40" s="99">
        <f t="shared" si="3"/>
        <v>0</v>
      </c>
      <c r="BM40" s="99">
        <f t="shared" si="4"/>
        <v>0</v>
      </c>
      <c r="BN40" s="99">
        <f t="shared" si="5"/>
        <v>0</v>
      </c>
    </row>
    <row r="41" spans="1:66" s="21" customFormat="1" x14ac:dyDescent="0.25">
      <c r="A41" s="45">
        <v>42113</v>
      </c>
      <c r="B41" s="46" t="str">
        <f t="shared" si="0"/>
        <v>15109</v>
      </c>
      <c r="C41" s="21" t="s">
        <v>27</v>
      </c>
      <c r="D41" s="21" t="s">
        <v>38</v>
      </c>
      <c r="E41" s="62">
        <v>6</v>
      </c>
      <c r="F41" s="32">
        <v>5</v>
      </c>
      <c r="G41" s="21" t="s">
        <v>25</v>
      </c>
      <c r="H41" s="21">
        <v>733</v>
      </c>
      <c r="I41" s="47">
        <f t="shared" si="1"/>
        <v>133</v>
      </c>
      <c r="J41" s="80" t="s">
        <v>37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AD41" s="26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U41" s="26"/>
      <c r="AW41" s="32">
        <v>68.5</v>
      </c>
      <c r="AX41" s="32">
        <v>70.599999999999994</v>
      </c>
      <c r="AY41" s="32">
        <v>1009.3</v>
      </c>
      <c r="AZ41" s="32">
        <v>1010</v>
      </c>
      <c r="BA41" s="32">
        <v>0</v>
      </c>
      <c r="BB41" s="32">
        <v>3</v>
      </c>
      <c r="BC41" s="32">
        <v>3.4</v>
      </c>
      <c r="BD41" s="32">
        <v>0</v>
      </c>
      <c r="BE41" s="32" t="s">
        <v>53</v>
      </c>
      <c r="BF41" s="32">
        <v>1</v>
      </c>
      <c r="BG41" s="32"/>
      <c r="BK41" s="105">
        <f t="shared" si="2"/>
        <v>0</v>
      </c>
      <c r="BL41" s="99">
        <f t="shared" si="3"/>
        <v>0</v>
      </c>
      <c r="BM41" s="99">
        <f t="shared" si="4"/>
        <v>0</v>
      </c>
      <c r="BN41" s="99">
        <f t="shared" si="5"/>
        <v>0</v>
      </c>
    </row>
    <row r="42" spans="1:66" s="21" customFormat="1" x14ac:dyDescent="0.25">
      <c r="A42" s="45">
        <v>42113</v>
      </c>
      <c r="B42" s="46" t="str">
        <f t="shared" si="0"/>
        <v>15109</v>
      </c>
      <c r="C42" s="21" t="s">
        <v>27</v>
      </c>
      <c r="D42" s="21" t="s">
        <v>38</v>
      </c>
      <c r="E42" s="62">
        <v>6</v>
      </c>
      <c r="F42" s="32">
        <v>6</v>
      </c>
      <c r="G42" s="21" t="s">
        <v>25</v>
      </c>
      <c r="H42" s="21">
        <v>744</v>
      </c>
      <c r="I42" s="47">
        <f t="shared" si="1"/>
        <v>144</v>
      </c>
      <c r="J42" s="80" t="s">
        <v>37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AD42" s="26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K42" s="21">
        <v>0</v>
      </c>
      <c r="AU42" s="26"/>
      <c r="AW42" s="32">
        <v>68.5</v>
      </c>
      <c r="AX42" s="32">
        <v>70.599999999999994</v>
      </c>
      <c r="AY42" s="32">
        <v>1009.3</v>
      </c>
      <c r="AZ42" s="32">
        <v>1010</v>
      </c>
      <c r="BA42" s="32">
        <v>0</v>
      </c>
      <c r="BB42" s="32">
        <v>3</v>
      </c>
      <c r="BC42" s="32">
        <v>3.7</v>
      </c>
      <c r="BD42" s="32">
        <v>0</v>
      </c>
      <c r="BE42" s="32" t="s">
        <v>53</v>
      </c>
      <c r="BF42" s="32">
        <v>1</v>
      </c>
      <c r="BG42" s="32"/>
      <c r="BK42" s="105">
        <f t="shared" si="2"/>
        <v>0</v>
      </c>
      <c r="BL42" s="99">
        <f t="shared" si="3"/>
        <v>0</v>
      </c>
      <c r="BM42" s="99">
        <f t="shared" si="4"/>
        <v>0</v>
      </c>
      <c r="BN42" s="99">
        <f t="shared" si="5"/>
        <v>0</v>
      </c>
    </row>
    <row r="43" spans="1:66" s="21" customFormat="1" x14ac:dyDescent="0.25">
      <c r="A43" s="45">
        <v>42113</v>
      </c>
      <c r="B43" s="46" t="str">
        <f t="shared" si="0"/>
        <v>15109</v>
      </c>
      <c r="C43" s="21" t="s">
        <v>27</v>
      </c>
      <c r="D43" s="21" t="s">
        <v>38</v>
      </c>
      <c r="E43" s="62">
        <v>6</v>
      </c>
      <c r="F43" s="32">
        <v>7</v>
      </c>
      <c r="G43" s="21" t="s">
        <v>25</v>
      </c>
      <c r="H43" s="21">
        <v>855</v>
      </c>
      <c r="I43" s="47">
        <f t="shared" si="1"/>
        <v>255</v>
      </c>
      <c r="J43" s="80" t="s">
        <v>37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AD43" s="26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K43" s="21">
        <v>0</v>
      </c>
      <c r="AU43" s="26"/>
      <c r="AW43" s="32">
        <v>68.5</v>
      </c>
      <c r="AX43" s="32">
        <v>70.599999999999994</v>
      </c>
      <c r="AY43" s="32">
        <v>1009.3</v>
      </c>
      <c r="AZ43" s="32">
        <v>1010</v>
      </c>
      <c r="BA43" s="32">
        <v>0</v>
      </c>
      <c r="BB43" s="32">
        <v>1</v>
      </c>
      <c r="BC43" s="32">
        <v>5</v>
      </c>
      <c r="BD43" s="32">
        <v>0</v>
      </c>
      <c r="BE43" s="32" t="s">
        <v>53</v>
      </c>
      <c r="BF43" s="32">
        <v>1</v>
      </c>
      <c r="BG43" s="32"/>
      <c r="BK43" s="105">
        <f t="shared" si="2"/>
        <v>0</v>
      </c>
      <c r="BL43" s="99">
        <f t="shared" si="3"/>
        <v>0</v>
      </c>
      <c r="BM43" s="99">
        <f t="shared" si="4"/>
        <v>0</v>
      </c>
      <c r="BN43" s="99">
        <f t="shared" si="5"/>
        <v>0</v>
      </c>
    </row>
    <row r="44" spans="1:66" s="21" customFormat="1" x14ac:dyDescent="0.25">
      <c r="A44" s="45">
        <v>42113</v>
      </c>
      <c r="B44" s="46" t="str">
        <f t="shared" si="0"/>
        <v>15109</v>
      </c>
      <c r="C44" s="21" t="s">
        <v>27</v>
      </c>
      <c r="D44" s="21" t="s">
        <v>38</v>
      </c>
      <c r="E44" s="62">
        <v>6</v>
      </c>
      <c r="F44" s="32">
        <v>8</v>
      </c>
      <c r="G44" s="21" t="s">
        <v>25</v>
      </c>
      <c r="H44" s="21">
        <v>806</v>
      </c>
      <c r="I44" s="47">
        <f t="shared" si="1"/>
        <v>206</v>
      </c>
      <c r="J44" s="80" t="s">
        <v>37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AD44" s="26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K44" s="21">
        <v>0</v>
      </c>
      <c r="AU44" s="26"/>
      <c r="AW44" s="32">
        <v>68.5</v>
      </c>
      <c r="AX44" s="32">
        <v>70.599999999999994</v>
      </c>
      <c r="AY44" s="32">
        <v>1009.3</v>
      </c>
      <c r="AZ44" s="32">
        <v>1010</v>
      </c>
      <c r="BA44" s="32">
        <v>0</v>
      </c>
      <c r="BB44" s="32">
        <v>1</v>
      </c>
      <c r="BC44" s="32">
        <v>5.4</v>
      </c>
      <c r="BD44" s="32">
        <v>0</v>
      </c>
      <c r="BE44" s="32" t="s">
        <v>53</v>
      </c>
      <c r="BF44" s="32">
        <v>1</v>
      </c>
      <c r="BG44" s="32"/>
      <c r="BK44" s="105">
        <f t="shared" si="2"/>
        <v>0</v>
      </c>
      <c r="BL44" s="99">
        <f t="shared" si="3"/>
        <v>0</v>
      </c>
      <c r="BM44" s="99">
        <f t="shared" si="4"/>
        <v>0</v>
      </c>
      <c r="BN44" s="99">
        <f t="shared" si="5"/>
        <v>0</v>
      </c>
    </row>
    <row r="45" spans="1:66" s="21" customFormat="1" x14ac:dyDescent="0.25">
      <c r="A45" s="45">
        <v>42113</v>
      </c>
      <c r="B45" s="46" t="str">
        <f t="shared" si="0"/>
        <v>15109</v>
      </c>
      <c r="C45" s="21" t="s">
        <v>27</v>
      </c>
      <c r="D45" s="21" t="s">
        <v>38</v>
      </c>
      <c r="E45" s="62">
        <v>6</v>
      </c>
      <c r="F45" s="32">
        <v>9</v>
      </c>
      <c r="G45" s="21" t="s">
        <v>25</v>
      </c>
      <c r="H45" s="21">
        <v>817</v>
      </c>
      <c r="I45" s="47">
        <f t="shared" si="1"/>
        <v>217</v>
      </c>
      <c r="J45" s="80" t="s">
        <v>37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AD45" s="26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U45" s="26"/>
      <c r="AW45" s="32">
        <v>68.5</v>
      </c>
      <c r="AX45" s="32">
        <v>70.599999999999994</v>
      </c>
      <c r="AY45" s="32">
        <v>1009.3</v>
      </c>
      <c r="AZ45" s="32">
        <v>1010</v>
      </c>
      <c r="BA45" s="32">
        <v>0</v>
      </c>
      <c r="BB45" s="32">
        <v>3</v>
      </c>
      <c r="BC45" s="32">
        <v>7.7</v>
      </c>
      <c r="BD45" s="32">
        <v>0</v>
      </c>
      <c r="BE45" s="32" t="s">
        <v>53</v>
      </c>
      <c r="BF45" s="32">
        <v>1</v>
      </c>
      <c r="BG45" s="32"/>
      <c r="BK45" s="105">
        <f t="shared" si="2"/>
        <v>0</v>
      </c>
      <c r="BL45" s="99">
        <f t="shared" si="3"/>
        <v>0</v>
      </c>
      <c r="BM45" s="99">
        <f t="shared" si="4"/>
        <v>0</v>
      </c>
      <c r="BN45" s="99">
        <f t="shared" si="5"/>
        <v>0</v>
      </c>
    </row>
    <row r="46" spans="1:66" s="72" customFormat="1" x14ac:dyDescent="0.25">
      <c r="A46" s="70">
        <v>42113</v>
      </c>
      <c r="B46" s="71" t="str">
        <f t="shared" si="0"/>
        <v>15109</v>
      </c>
      <c r="C46" s="72" t="s">
        <v>27</v>
      </c>
      <c r="D46" s="72" t="s">
        <v>38</v>
      </c>
      <c r="E46" s="84">
        <v>6</v>
      </c>
      <c r="F46" s="73">
        <v>10</v>
      </c>
      <c r="G46" s="72" t="s">
        <v>25</v>
      </c>
      <c r="H46" s="72">
        <v>827</v>
      </c>
      <c r="I46" s="23">
        <f t="shared" si="1"/>
        <v>227</v>
      </c>
      <c r="J46" s="86" t="s">
        <v>37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AD46" s="75">
        <v>0</v>
      </c>
      <c r="AF46" s="72">
        <v>0</v>
      </c>
      <c r="AG46" s="72">
        <v>0</v>
      </c>
      <c r="AH46" s="72">
        <v>0</v>
      </c>
      <c r="AI46" s="72">
        <v>0</v>
      </c>
      <c r="AJ46" s="72">
        <v>0</v>
      </c>
      <c r="AK46" s="72">
        <v>0</v>
      </c>
      <c r="AU46" s="75"/>
      <c r="AW46" s="73">
        <v>68.5</v>
      </c>
      <c r="AX46" s="73">
        <v>70.599999999999994</v>
      </c>
      <c r="AY46" s="73">
        <v>1009.3</v>
      </c>
      <c r="AZ46" s="73">
        <v>1010</v>
      </c>
      <c r="BA46" s="73">
        <v>0</v>
      </c>
      <c r="BB46" s="73">
        <v>2</v>
      </c>
      <c r="BC46" s="73">
        <v>7.7</v>
      </c>
      <c r="BD46" s="73">
        <v>0</v>
      </c>
      <c r="BE46" s="73" t="s">
        <v>53</v>
      </c>
      <c r="BF46" s="73">
        <v>1</v>
      </c>
      <c r="BG46" s="73"/>
      <c r="BK46" s="106">
        <f t="shared" si="2"/>
        <v>0</v>
      </c>
      <c r="BL46" s="107">
        <f t="shared" si="3"/>
        <v>0</v>
      </c>
      <c r="BM46" s="107">
        <f t="shared" si="4"/>
        <v>0</v>
      </c>
      <c r="BN46" s="107">
        <f t="shared" si="5"/>
        <v>0</v>
      </c>
    </row>
    <row r="47" spans="1:66" s="21" customFormat="1" x14ac:dyDescent="0.25">
      <c r="A47" s="45">
        <v>42134</v>
      </c>
      <c r="B47" s="46" t="str">
        <f t="shared" si="0"/>
        <v>15130</v>
      </c>
      <c r="C47" s="21" t="s">
        <v>27</v>
      </c>
      <c r="D47" s="21" t="s">
        <v>48</v>
      </c>
      <c r="E47" s="62">
        <v>7</v>
      </c>
      <c r="F47" s="32">
        <v>1</v>
      </c>
      <c r="G47" s="21" t="s">
        <v>34</v>
      </c>
      <c r="H47" s="21">
        <v>559</v>
      </c>
      <c r="I47" s="47">
        <v>-1</v>
      </c>
      <c r="J47" s="80" t="s">
        <v>63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AD47" s="26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K47" s="21">
        <v>0</v>
      </c>
      <c r="AU47" s="26"/>
      <c r="AW47" s="32">
        <v>78.3</v>
      </c>
      <c r="AX47" s="32">
        <v>80.3</v>
      </c>
      <c r="AY47" s="32">
        <v>1013.1</v>
      </c>
      <c r="AZ47" s="32">
        <v>1015</v>
      </c>
      <c r="BA47" s="32">
        <v>0</v>
      </c>
      <c r="BB47" s="32">
        <v>1</v>
      </c>
      <c r="BC47" s="32">
        <v>13.5</v>
      </c>
      <c r="BD47" s="32">
        <v>2</v>
      </c>
      <c r="BE47" s="32" t="s">
        <v>17</v>
      </c>
      <c r="BF47" s="32">
        <v>8</v>
      </c>
      <c r="BG47" s="32"/>
      <c r="BK47" s="105">
        <f t="shared" si="2"/>
        <v>0</v>
      </c>
      <c r="BL47" s="99">
        <f t="shared" si="3"/>
        <v>0</v>
      </c>
      <c r="BM47" s="99">
        <f t="shared" si="4"/>
        <v>0</v>
      </c>
      <c r="BN47" s="99">
        <f t="shared" si="5"/>
        <v>0</v>
      </c>
    </row>
    <row r="48" spans="1:66" s="21" customFormat="1" x14ac:dyDescent="0.25">
      <c r="A48" s="45">
        <v>42134</v>
      </c>
      <c r="B48" s="46" t="str">
        <f t="shared" si="0"/>
        <v>15130</v>
      </c>
      <c r="C48" s="21" t="s">
        <v>27</v>
      </c>
      <c r="D48" s="21" t="s">
        <v>48</v>
      </c>
      <c r="E48" s="62">
        <v>7</v>
      </c>
      <c r="F48" s="32">
        <v>2</v>
      </c>
      <c r="G48" s="21" t="s">
        <v>34</v>
      </c>
      <c r="H48" s="21">
        <v>613</v>
      </c>
      <c r="I48" s="47">
        <f t="shared" si="1"/>
        <v>13</v>
      </c>
      <c r="J48" s="80" t="s">
        <v>63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AD48" s="26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K48" s="21">
        <v>0</v>
      </c>
      <c r="AU48" s="26"/>
      <c r="AW48" s="32">
        <v>78.3</v>
      </c>
      <c r="AX48" s="32">
        <v>80.3</v>
      </c>
      <c r="AY48" s="32">
        <v>1013.1</v>
      </c>
      <c r="AZ48" s="32">
        <v>1015</v>
      </c>
      <c r="BA48" s="32">
        <v>0</v>
      </c>
      <c r="BB48" s="32">
        <v>1</v>
      </c>
      <c r="BC48" s="32">
        <v>10.6</v>
      </c>
      <c r="BD48" s="32">
        <v>2</v>
      </c>
      <c r="BE48" s="32" t="s">
        <v>17</v>
      </c>
      <c r="BF48" s="32">
        <v>8</v>
      </c>
      <c r="BG48" s="32"/>
      <c r="BK48" s="105">
        <f t="shared" si="2"/>
        <v>0</v>
      </c>
      <c r="BL48" s="99">
        <f t="shared" si="3"/>
        <v>0</v>
      </c>
      <c r="BM48" s="99">
        <f t="shared" si="4"/>
        <v>0</v>
      </c>
      <c r="BN48" s="99">
        <f t="shared" si="5"/>
        <v>0</v>
      </c>
    </row>
    <row r="49" spans="1:66" s="21" customFormat="1" x14ac:dyDescent="0.25">
      <c r="A49" s="45">
        <v>42134</v>
      </c>
      <c r="B49" s="46" t="str">
        <f t="shared" si="0"/>
        <v>15130</v>
      </c>
      <c r="C49" s="21" t="s">
        <v>27</v>
      </c>
      <c r="D49" s="21" t="s">
        <v>48</v>
      </c>
      <c r="E49" s="62">
        <v>7</v>
      </c>
      <c r="F49" s="32">
        <v>3</v>
      </c>
      <c r="G49" s="21" t="s">
        <v>34</v>
      </c>
      <c r="H49" s="21">
        <v>622</v>
      </c>
      <c r="I49" s="47">
        <f t="shared" si="1"/>
        <v>22</v>
      </c>
      <c r="J49" s="80" t="s">
        <v>63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AD49" s="26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K49" s="21">
        <v>0</v>
      </c>
      <c r="AU49" s="26"/>
      <c r="AW49" s="32">
        <v>78.3</v>
      </c>
      <c r="AX49" s="32">
        <v>80.3</v>
      </c>
      <c r="AY49" s="32">
        <v>1013.1</v>
      </c>
      <c r="AZ49" s="32">
        <v>1015</v>
      </c>
      <c r="BA49" s="32">
        <v>0</v>
      </c>
      <c r="BB49" s="32">
        <v>1</v>
      </c>
      <c r="BC49" s="32">
        <v>15.2</v>
      </c>
      <c r="BD49" s="32">
        <v>2</v>
      </c>
      <c r="BE49" s="32" t="s">
        <v>17</v>
      </c>
      <c r="BF49" s="32">
        <v>8</v>
      </c>
      <c r="BG49" s="32"/>
      <c r="BK49" s="105">
        <f t="shared" si="2"/>
        <v>0</v>
      </c>
      <c r="BL49" s="99">
        <f t="shared" si="3"/>
        <v>0</v>
      </c>
      <c r="BM49" s="99">
        <f t="shared" si="4"/>
        <v>0</v>
      </c>
      <c r="BN49" s="99">
        <f t="shared" si="5"/>
        <v>0</v>
      </c>
    </row>
    <row r="50" spans="1:66" s="21" customFormat="1" x14ac:dyDescent="0.25">
      <c r="A50" s="45">
        <v>42134</v>
      </c>
      <c r="B50" s="46" t="str">
        <f t="shared" si="0"/>
        <v>15130</v>
      </c>
      <c r="C50" s="21" t="s">
        <v>27</v>
      </c>
      <c r="D50" s="21" t="s">
        <v>48</v>
      </c>
      <c r="E50" s="62">
        <v>7</v>
      </c>
      <c r="F50" s="32">
        <v>4</v>
      </c>
      <c r="G50" s="21" t="s">
        <v>34</v>
      </c>
      <c r="H50" s="21">
        <v>637</v>
      </c>
      <c r="I50" s="47">
        <f t="shared" si="1"/>
        <v>37</v>
      </c>
      <c r="J50" s="80" t="s">
        <v>63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AD50" s="26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U50" s="26"/>
      <c r="AW50" s="32">
        <v>78.3</v>
      </c>
      <c r="AX50" s="32">
        <v>80.3</v>
      </c>
      <c r="AY50" s="32">
        <v>1013.1</v>
      </c>
      <c r="AZ50" s="32">
        <v>1015</v>
      </c>
      <c r="BA50" s="32">
        <v>0</v>
      </c>
      <c r="BB50" s="32">
        <v>1</v>
      </c>
      <c r="BC50" s="32">
        <v>14.5</v>
      </c>
      <c r="BD50" s="32">
        <v>2</v>
      </c>
      <c r="BE50" s="32" t="s">
        <v>17</v>
      </c>
      <c r="BF50" s="32">
        <v>8</v>
      </c>
      <c r="BG50" s="32"/>
      <c r="BK50" s="105">
        <f t="shared" si="2"/>
        <v>0</v>
      </c>
      <c r="BL50" s="99">
        <f t="shared" si="3"/>
        <v>0</v>
      </c>
      <c r="BM50" s="99">
        <f t="shared" si="4"/>
        <v>0</v>
      </c>
      <c r="BN50" s="99">
        <f t="shared" si="5"/>
        <v>0</v>
      </c>
    </row>
    <row r="51" spans="1:66" s="21" customFormat="1" x14ac:dyDescent="0.25">
      <c r="A51" s="45">
        <v>42134</v>
      </c>
      <c r="B51" s="46" t="str">
        <f t="shared" si="0"/>
        <v>15130</v>
      </c>
      <c r="C51" s="21" t="s">
        <v>27</v>
      </c>
      <c r="D51" s="21" t="s">
        <v>48</v>
      </c>
      <c r="E51" s="62">
        <v>7</v>
      </c>
      <c r="F51" s="32">
        <v>5</v>
      </c>
      <c r="G51" s="21" t="s">
        <v>34</v>
      </c>
      <c r="H51" s="21">
        <v>647</v>
      </c>
      <c r="I51" s="47">
        <f t="shared" si="1"/>
        <v>47</v>
      </c>
      <c r="J51" s="80" t="s">
        <v>63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AD51" s="26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U51" s="26"/>
      <c r="AW51" s="32">
        <v>78.3</v>
      </c>
      <c r="AX51" s="32">
        <v>80.3</v>
      </c>
      <c r="AY51" s="32">
        <v>1013.1</v>
      </c>
      <c r="AZ51" s="32">
        <v>1015</v>
      </c>
      <c r="BA51" s="32">
        <v>0</v>
      </c>
      <c r="BB51" s="32">
        <v>1</v>
      </c>
      <c r="BC51" s="32">
        <v>8.6</v>
      </c>
      <c r="BD51" s="32">
        <v>2</v>
      </c>
      <c r="BE51" s="32" t="s">
        <v>17</v>
      </c>
      <c r="BF51" s="32">
        <v>8</v>
      </c>
      <c r="BG51" s="32"/>
      <c r="BK51" s="105">
        <f t="shared" si="2"/>
        <v>0</v>
      </c>
      <c r="BL51" s="99">
        <f t="shared" si="3"/>
        <v>0</v>
      </c>
      <c r="BM51" s="99">
        <f t="shared" si="4"/>
        <v>0</v>
      </c>
      <c r="BN51" s="99">
        <f t="shared" si="5"/>
        <v>0</v>
      </c>
    </row>
    <row r="52" spans="1:66" s="21" customFormat="1" x14ac:dyDescent="0.25">
      <c r="A52" s="45">
        <v>42134</v>
      </c>
      <c r="B52" s="46" t="str">
        <f t="shared" si="0"/>
        <v>15130</v>
      </c>
      <c r="C52" s="21" t="s">
        <v>27</v>
      </c>
      <c r="D52" s="21" t="s">
        <v>48</v>
      </c>
      <c r="E52" s="62">
        <v>7</v>
      </c>
      <c r="F52" s="32">
        <v>6</v>
      </c>
      <c r="G52" s="21" t="s">
        <v>34</v>
      </c>
      <c r="H52" s="21">
        <v>657</v>
      </c>
      <c r="I52" s="47">
        <f t="shared" si="1"/>
        <v>57</v>
      </c>
      <c r="J52" s="80" t="s">
        <v>63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AD52" s="26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U52" s="26"/>
      <c r="AW52" s="32">
        <v>78.3</v>
      </c>
      <c r="AX52" s="32">
        <v>80.3</v>
      </c>
      <c r="AY52" s="32">
        <v>1013.1</v>
      </c>
      <c r="AZ52" s="32">
        <v>1015</v>
      </c>
      <c r="BA52" s="32">
        <v>0</v>
      </c>
      <c r="BB52" s="32">
        <v>1</v>
      </c>
      <c r="BC52" s="32">
        <v>7.3</v>
      </c>
      <c r="BD52" s="32">
        <v>1</v>
      </c>
      <c r="BE52" s="32" t="s">
        <v>17</v>
      </c>
      <c r="BF52" s="32">
        <v>8</v>
      </c>
      <c r="BG52" s="32"/>
      <c r="BK52" s="105">
        <f t="shared" si="2"/>
        <v>0</v>
      </c>
      <c r="BL52" s="99">
        <f t="shared" si="3"/>
        <v>0</v>
      </c>
      <c r="BM52" s="99">
        <f t="shared" si="4"/>
        <v>0</v>
      </c>
      <c r="BN52" s="99">
        <f t="shared" si="5"/>
        <v>0</v>
      </c>
    </row>
    <row r="53" spans="1:66" s="21" customFormat="1" x14ac:dyDescent="0.25">
      <c r="A53" s="45">
        <v>42134</v>
      </c>
      <c r="B53" s="46" t="str">
        <f t="shared" si="0"/>
        <v>15130</v>
      </c>
      <c r="C53" s="21" t="s">
        <v>27</v>
      </c>
      <c r="D53" s="21" t="s">
        <v>48</v>
      </c>
      <c r="E53" s="62">
        <v>7</v>
      </c>
      <c r="F53" s="32">
        <v>7</v>
      </c>
      <c r="G53" s="21" t="s">
        <v>34</v>
      </c>
      <c r="H53" s="21">
        <v>709</v>
      </c>
      <c r="I53" s="47">
        <f t="shared" si="1"/>
        <v>109</v>
      </c>
      <c r="J53" s="80" t="s">
        <v>63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AD53" s="26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U53" s="26"/>
      <c r="AW53" s="32">
        <v>78.3</v>
      </c>
      <c r="AX53" s="32">
        <v>80.3</v>
      </c>
      <c r="AY53" s="32">
        <v>1013.1</v>
      </c>
      <c r="AZ53" s="32">
        <v>1015</v>
      </c>
      <c r="BA53" s="32">
        <v>0</v>
      </c>
      <c r="BB53" s="32">
        <v>1</v>
      </c>
      <c r="BC53" s="32">
        <v>9.1</v>
      </c>
      <c r="BD53" s="32">
        <v>1</v>
      </c>
      <c r="BE53" s="32" t="s">
        <v>17</v>
      </c>
      <c r="BF53" s="32">
        <v>8</v>
      </c>
      <c r="BG53" s="32"/>
      <c r="BK53" s="105">
        <f t="shared" si="2"/>
        <v>0</v>
      </c>
      <c r="BL53" s="99">
        <f t="shared" si="3"/>
        <v>0</v>
      </c>
      <c r="BM53" s="99">
        <f t="shared" si="4"/>
        <v>0</v>
      </c>
      <c r="BN53" s="99">
        <f t="shared" si="5"/>
        <v>0</v>
      </c>
    </row>
    <row r="54" spans="1:66" s="21" customFormat="1" x14ac:dyDescent="0.25">
      <c r="A54" s="45">
        <v>42134</v>
      </c>
      <c r="B54" s="46" t="str">
        <f t="shared" si="0"/>
        <v>15130</v>
      </c>
      <c r="C54" s="21" t="s">
        <v>27</v>
      </c>
      <c r="D54" s="21" t="s">
        <v>48</v>
      </c>
      <c r="E54" s="62">
        <v>7</v>
      </c>
      <c r="F54" s="32">
        <v>8</v>
      </c>
      <c r="G54" s="21" t="s">
        <v>34</v>
      </c>
      <c r="H54" s="21">
        <v>721</v>
      </c>
      <c r="I54" s="47">
        <f t="shared" si="1"/>
        <v>121</v>
      </c>
      <c r="J54" s="80" t="s">
        <v>63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AD54" s="26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K54" s="21">
        <v>0</v>
      </c>
      <c r="AU54" s="26"/>
      <c r="AW54" s="32">
        <v>78.3</v>
      </c>
      <c r="AX54" s="32">
        <v>80.3</v>
      </c>
      <c r="AY54" s="32">
        <v>1013.1</v>
      </c>
      <c r="AZ54" s="32">
        <v>1015</v>
      </c>
      <c r="BA54" s="32">
        <v>0</v>
      </c>
      <c r="BB54" s="32">
        <v>1</v>
      </c>
      <c r="BC54" s="32">
        <v>12.7</v>
      </c>
      <c r="BD54" s="32">
        <v>1</v>
      </c>
      <c r="BE54" s="32" t="s">
        <v>17</v>
      </c>
      <c r="BF54" s="32">
        <v>8</v>
      </c>
      <c r="BG54" s="32"/>
      <c r="BK54" s="105">
        <f t="shared" si="2"/>
        <v>0</v>
      </c>
      <c r="BL54" s="99">
        <f t="shared" si="3"/>
        <v>0</v>
      </c>
      <c r="BM54" s="99">
        <f t="shared" si="4"/>
        <v>0</v>
      </c>
      <c r="BN54" s="99">
        <f t="shared" si="5"/>
        <v>0</v>
      </c>
    </row>
    <row r="55" spans="1:66" s="21" customFormat="1" x14ac:dyDescent="0.25">
      <c r="A55" s="45">
        <v>42134</v>
      </c>
      <c r="B55" s="46" t="str">
        <f t="shared" si="0"/>
        <v>15130</v>
      </c>
      <c r="C55" s="21" t="s">
        <v>27</v>
      </c>
      <c r="D55" s="21" t="s">
        <v>48</v>
      </c>
      <c r="E55" s="62">
        <v>7</v>
      </c>
      <c r="F55" s="32">
        <v>9</v>
      </c>
      <c r="G55" s="21" t="s">
        <v>34</v>
      </c>
      <c r="H55" s="21">
        <v>732</v>
      </c>
      <c r="I55" s="47">
        <f t="shared" si="1"/>
        <v>132</v>
      </c>
      <c r="J55" s="80" t="s">
        <v>63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AD55" s="26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U55" s="26"/>
      <c r="AW55" s="32">
        <v>78.3</v>
      </c>
      <c r="AX55" s="32">
        <v>80.3</v>
      </c>
      <c r="AY55" s="32">
        <v>1013.1</v>
      </c>
      <c r="AZ55" s="32">
        <v>1015</v>
      </c>
      <c r="BA55" s="32">
        <v>0</v>
      </c>
      <c r="BB55" s="32">
        <v>1</v>
      </c>
      <c r="BC55" s="32">
        <v>14</v>
      </c>
      <c r="BD55" s="32">
        <v>1</v>
      </c>
      <c r="BE55" s="32" t="s">
        <v>17</v>
      </c>
      <c r="BF55" s="32">
        <v>8</v>
      </c>
      <c r="BG55" s="32"/>
      <c r="BK55" s="105">
        <f t="shared" si="2"/>
        <v>0</v>
      </c>
      <c r="BL55" s="99">
        <f t="shared" si="3"/>
        <v>0</v>
      </c>
      <c r="BM55" s="99">
        <f t="shared" si="4"/>
        <v>0</v>
      </c>
      <c r="BN55" s="99">
        <f t="shared" si="5"/>
        <v>0</v>
      </c>
    </row>
    <row r="56" spans="1:66" s="72" customFormat="1" x14ac:dyDescent="0.25">
      <c r="A56" s="70">
        <v>42134</v>
      </c>
      <c r="B56" s="71" t="str">
        <f t="shared" si="0"/>
        <v>15130</v>
      </c>
      <c r="C56" s="72" t="s">
        <v>27</v>
      </c>
      <c r="D56" s="72" t="s">
        <v>48</v>
      </c>
      <c r="E56" s="84">
        <v>7</v>
      </c>
      <c r="F56" s="73">
        <v>10</v>
      </c>
      <c r="G56" s="72" t="s">
        <v>34</v>
      </c>
      <c r="H56" s="72">
        <v>744</v>
      </c>
      <c r="I56" s="23">
        <f t="shared" si="1"/>
        <v>144</v>
      </c>
      <c r="J56" s="86" t="s">
        <v>63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AD56" s="75">
        <v>0</v>
      </c>
      <c r="AF56" s="72">
        <v>0</v>
      </c>
      <c r="AG56" s="72">
        <v>0</v>
      </c>
      <c r="AH56" s="72">
        <v>0</v>
      </c>
      <c r="AI56" s="72">
        <v>0</v>
      </c>
      <c r="AJ56" s="72">
        <v>0</v>
      </c>
      <c r="AK56" s="72">
        <v>0</v>
      </c>
      <c r="AU56" s="75"/>
      <c r="AW56" s="73">
        <v>78.3</v>
      </c>
      <c r="AX56" s="73">
        <v>80.3</v>
      </c>
      <c r="AY56" s="73">
        <v>1013.1</v>
      </c>
      <c r="AZ56" s="73">
        <v>1015</v>
      </c>
      <c r="BA56" s="73">
        <v>0</v>
      </c>
      <c r="BB56" s="73">
        <v>1</v>
      </c>
      <c r="BC56" s="73">
        <v>18</v>
      </c>
      <c r="BD56" s="73">
        <v>1</v>
      </c>
      <c r="BE56" s="73" t="s">
        <v>17</v>
      </c>
      <c r="BF56" s="73">
        <v>8</v>
      </c>
      <c r="BG56" s="73"/>
      <c r="BK56" s="106">
        <f t="shared" si="2"/>
        <v>0</v>
      </c>
      <c r="BL56" s="107">
        <f t="shared" si="3"/>
        <v>0</v>
      </c>
      <c r="BM56" s="107">
        <f t="shared" si="4"/>
        <v>0</v>
      </c>
      <c r="BN56" s="107">
        <f t="shared" si="5"/>
        <v>0</v>
      </c>
    </row>
    <row r="57" spans="1:66" s="21" customFormat="1" x14ac:dyDescent="0.25">
      <c r="A57" s="45">
        <v>42134</v>
      </c>
      <c r="B57" s="46" t="str">
        <f t="shared" si="0"/>
        <v>15130</v>
      </c>
      <c r="C57" s="21" t="s">
        <v>27</v>
      </c>
      <c r="D57" s="21" t="s">
        <v>33</v>
      </c>
      <c r="E57" s="62">
        <v>8</v>
      </c>
      <c r="F57" s="32">
        <v>1</v>
      </c>
      <c r="G57" s="21" t="s">
        <v>25</v>
      </c>
      <c r="H57" s="21">
        <v>742</v>
      </c>
      <c r="I57" s="47">
        <f t="shared" si="1"/>
        <v>142</v>
      </c>
      <c r="J57" s="80" t="s">
        <v>63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AD57" s="26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U57" s="26"/>
      <c r="AW57" s="32">
        <v>81.3</v>
      </c>
      <c r="AX57" s="32">
        <v>81.5</v>
      </c>
      <c r="AY57" s="32">
        <v>1014.8</v>
      </c>
      <c r="AZ57" s="32">
        <v>1016</v>
      </c>
      <c r="BA57" s="32">
        <v>0</v>
      </c>
      <c r="BB57" s="32">
        <v>1</v>
      </c>
      <c r="BC57" s="32">
        <v>1.4</v>
      </c>
      <c r="BD57" s="32">
        <v>1</v>
      </c>
      <c r="BE57" s="32" t="s">
        <v>17</v>
      </c>
      <c r="BF57" s="32">
        <v>7</v>
      </c>
      <c r="BG57" s="32"/>
      <c r="BK57" s="105">
        <f t="shared" si="2"/>
        <v>0</v>
      </c>
      <c r="BL57" s="99">
        <f t="shared" si="3"/>
        <v>0</v>
      </c>
      <c r="BM57" s="99">
        <f t="shared" si="4"/>
        <v>0</v>
      </c>
      <c r="BN57" s="99">
        <f t="shared" si="5"/>
        <v>0</v>
      </c>
    </row>
    <row r="58" spans="1:66" s="21" customFormat="1" x14ac:dyDescent="0.25">
      <c r="A58" s="45">
        <v>42134</v>
      </c>
      <c r="B58" s="46" t="str">
        <f t="shared" si="0"/>
        <v>15130</v>
      </c>
      <c r="C58" s="21" t="s">
        <v>27</v>
      </c>
      <c r="D58" s="21" t="s">
        <v>33</v>
      </c>
      <c r="E58" s="62">
        <v>8</v>
      </c>
      <c r="F58" s="32">
        <v>2</v>
      </c>
      <c r="G58" s="21" t="s">
        <v>25</v>
      </c>
      <c r="H58" s="21">
        <v>750</v>
      </c>
      <c r="I58" s="47">
        <f t="shared" si="1"/>
        <v>150</v>
      </c>
      <c r="J58" s="80" t="s">
        <v>63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AD58" s="26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U58" s="26"/>
      <c r="AW58" s="32">
        <v>81.3</v>
      </c>
      <c r="AX58" s="32">
        <v>81.5</v>
      </c>
      <c r="AY58" s="32">
        <v>1014.8</v>
      </c>
      <c r="AZ58" s="32">
        <v>1016</v>
      </c>
      <c r="BA58" s="32">
        <v>0</v>
      </c>
      <c r="BB58" s="32">
        <v>1</v>
      </c>
      <c r="BC58" s="32">
        <v>9.1</v>
      </c>
      <c r="BD58" s="32">
        <v>1</v>
      </c>
      <c r="BE58" s="32" t="s">
        <v>17</v>
      </c>
      <c r="BF58" s="32">
        <v>7</v>
      </c>
      <c r="BG58" s="32"/>
      <c r="BK58" s="105">
        <f t="shared" si="2"/>
        <v>0</v>
      </c>
      <c r="BL58" s="99">
        <f t="shared" si="3"/>
        <v>0</v>
      </c>
      <c r="BM58" s="99">
        <f t="shared" si="4"/>
        <v>0</v>
      </c>
      <c r="BN58" s="99">
        <f t="shared" si="5"/>
        <v>0</v>
      </c>
    </row>
    <row r="59" spans="1:66" s="21" customFormat="1" x14ac:dyDescent="0.25">
      <c r="A59" s="45">
        <v>42134</v>
      </c>
      <c r="B59" s="46" t="str">
        <f t="shared" si="0"/>
        <v>15130</v>
      </c>
      <c r="C59" s="21" t="s">
        <v>27</v>
      </c>
      <c r="D59" s="21" t="s">
        <v>33</v>
      </c>
      <c r="E59" s="62">
        <v>8</v>
      </c>
      <c r="F59" s="32">
        <v>3</v>
      </c>
      <c r="G59" s="21" t="s">
        <v>25</v>
      </c>
      <c r="H59" s="21">
        <v>802</v>
      </c>
      <c r="I59" s="47">
        <f t="shared" si="1"/>
        <v>202</v>
      </c>
      <c r="J59" s="80" t="s">
        <v>63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AD59" s="26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U59" s="26"/>
      <c r="AW59" s="32">
        <v>81.3</v>
      </c>
      <c r="AX59" s="32">
        <v>81.5</v>
      </c>
      <c r="AY59" s="32">
        <v>1014.8</v>
      </c>
      <c r="AZ59" s="32">
        <v>1016</v>
      </c>
      <c r="BA59" s="32">
        <v>0</v>
      </c>
      <c r="BB59" s="32">
        <v>3</v>
      </c>
      <c r="BC59" s="32">
        <v>3.8</v>
      </c>
      <c r="BD59" s="32">
        <v>1</v>
      </c>
      <c r="BE59" s="32" t="s">
        <v>17</v>
      </c>
      <c r="BF59" s="32">
        <v>7</v>
      </c>
      <c r="BG59" s="32"/>
      <c r="BK59" s="105">
        <f t="shared" si="2"/>
        <v>0</v>
      </c>
      <c r="BL59" s="99">
        <f t="shared" si="3"/>
        <v>0</v>
      </c>
      <c r="BM59" s="99">
        <f t="shared" si="4"/>
        <v>0</v>
      </c>
      <c r="BN59" s="99">
        <f t="shared" si="5"/>
        <v>0</v>
      </c>
    </row>
    <row r="60" spans="1:66" s="72" customFormat="1" x14ac:dyDescent="0.25">
      <c r="A60" s="70">
        <v>42134</v>
      </c>
      <c r="B60" s="71" t="str">
        <f t="shared" si="0"/>
        <v>15130</v>
      </c>
      <c r="C60" s="72" t="s">
        <v>27</v>
      </c>
      <c r="D60" s="72" t="s">
        <v>33</v>
      </c>
      <c r="E60" s="84">
        <v>8</v>
      </c>
      <c r="F60" s="73">
        <v>4</v>
      </c>
      <c r="G60" s="72" t="s">
        <v>25</v>
      </c>
      <c r="H60" s="72">
        <v>810</v>
      </c>
      <c r="I60" s="23">
        <f t="shared" si="1"/>
        <v>210</v>
      </c>
      <c r="J60" s="86" t="s">
        <v>63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AD60" s="75">
        <v>0</v>
      </c>
      <c r="AF60" s="72">
        <v>0</v>
      </c>
      <c r="AG60" s="72">
        <v>0</v>
      </c>
      <c r="AH60" s="72">
        <v>0</v>
      </c>
      <c r="AI60" s="72">
        <v>0</v>
      </c>
      <c r="AJ60" s="72">
        <v>0</v>
      </c>
      <c r="AK60" s="72">
        <v>0</v>
      </c>
      <c r="AU60" s="75"/>
      <c r="AW60" s="73">
        <v>81.3</v>
      </c>
      <c r="AX60" s="73">
        <v>81.5</v>
      </c>
      <c r="AY60" s="73">
        <v>1014.8</v>
      </c>
      <c r="AZ60" s="73">
        <v>1016</v>
      </c>
      <c r="BA60" s="73">
        <v>0</v>
      </c>
      <c r="BB60" s="73" t="s">
        <v>18</v>
      </c>
      <c r="BC60" s="73">
        <v>3</v>
      </c>
      <c r="BD60" s="73">
        <v>1</v>
      </c>
      <c r="BE60" s="73" t="s">
        <v>17</v>
      </c>
      <c r="BF60" s="73">
        <v>7</v>
      </c>
      <c r="BG60" s="73"/>
      <c r="BK60" s="106">
        <f t="shared" si="2"/>
        <v>0</v>
      </c>
      <c r="BL60" s="107">
        <f t="shared" si="3"/>
        <v>0</v>
      </c>
      <c r="BM60" s="107">
        <f t="shared" si="4"/>
        <v>0</v>
      </c>
      <c r="BN60" s="107">
        <f t="shared" si="5"/>
        <v>0</v>
      </c>
    </row>
    <row r="61" spans="1:66" s="21" customFormat="1" x14ac:dyDescent="0.25">
      <c r="A61" s="45">
        <v>42134</v>
      </c>
      <c r="B61" s="46" t="str">
        <f t="shared" si="0"/>
        <v>15130</v>
      </c>
      <c r="C61" s="21" t="s">
        <v>27</v>
      </c>
      <c r="D61" s="21" t="s">
        <v>28</v>
      </c>
      <c r="E61" s="62">
        <v>8</v>
      </c>
      <c r="F61" s="32">
        <v>5</v>
      </c>
      <c r="G61" s="21" t="s">
        <v>25</v>
      </c>
      <c r="H61" s="21">
        <v>808</v>
      </c>
      <c r="I61" s="47">
        <f t="shared" si="1"/>
        <v>208</v>
      </c>
      <c r="J61" s="80" t="s">
        <v>17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AD61" s="26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U61" s="26"/>
      <c r="AW61" s="32">
        <v>81.3</v>
      </c>
      <c r="AX61" s="32">
        <v>81.5</v>
      </c>
      <c r="AY61" s="32">
        <v>1014.8</v>
      </c>
      <c r="AZ61" s="32">
        <v>1016</v>
      </c>
      <c r="BA61" s="32">
        <v>0</v>
      </c>
      <c r="BB61" s="32">
        <v>2</v>
      </c>
      <c r="BC61" s="32">
        <v>3.2</v>
      </c>
      <c r="BD61" s="32">
        <v>1</v>
      </c>
      <c r="BE61" s="32" t="s">
        <v>17</v>
      </c>
      <c r="BF61" s="32">
        <v>7</v>
      </c>
      <c r="BG61" s="32"/>
      <c r="BK61" s="105">
        <f t="shared" si="2"/>
        <v>0</v>
      </c>
      <c r="BL61" s="99">
        <f t="shared" si="3"/>
        <v>0</v>
      </c>
      <c r="BM61" s="99">
        <f t="shared" si="4"/>
        <v>0</v>
      </c>
      <c r="BN61" s="99">
        <f t="shared" si="5"/>
        <v>0</v>
      </c>
    </row>
    <row r="62" spans="1:66" s="21" customFormat="1" x14ac:dyDescent="0.25">
      <c r="A62" s="45">
        <v>42134</v>
      </c>
      <c r="B62" s="46" t="str">
        <f t="shared" si="0"/>
        <v>15130</v>
      </c>
      <c r="C62" s="21" t="s">
        <v>27</v>
      </c>
      <c r="D62" s="21" t="s">
        <v>28</v>
      </c>
      <c r="E62" s="62">
        <v>8</v>
      </c>
      <c r="F62" s="32">
        <v>6</v>
      </c>
      <c r="G62" s="21" t="s">
        <v>25</v>
      </c>
      <c r="H62" s="21">
        <v>756</v>
      </c>
      <c r="I62" s="47">
        <f t="shared" si="1"/>
        <v>156</v>
      </c>
      <c r="J62" s="80" t="s">
        <v>17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AD62" s="26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U62" s="26"/>
      <c r="AW62" s="32">
        <v>81.3</v>
      </c>
      <c r="AX62" s="32">
        <v>81.5</v>
      </c>
      <c r="AY62" s="32">
        <v>1014.8</v>
      </c>
      <c r="AZ62" s="32">
        <v>1016</v>
      </c>
      <c r="BA62" s="32">
        <v>0</v>
      </c>
      <c r="BB62" s="32">
        <v>2</v>
      </c>
      <c r="BC62" s="32">
        <v>6.5</v>
      </c>
      <c r="BD62" s="32">
        <v>1</v>
      </c>
      <c r="BE62" s="32" t="s">
        <v>17</v>
      </c>
      <c r="BF62" s="32">
        <v>7</v>
      </c>
      <c r="BG62" s="32"/>
      <c r="BK62" s="105">
        <f t="shared" si="2"/>
        <v>0</v>
      </c>
      <c r="BL62" s="99">
        <f t="shared" si="3"/>
        <v>0</v>
      </c>
      <c r="BM62" s="99">
        <f t="shared" si="4"/>
        <v>0</v>
      </c>
      <c r="BN62" s="99">
        <f t="shared" si="5"/>
        <v>0</v>
      </c>
    </row>
    <row r="63" spans="1:66" s="72" customFormat="1" x14ac:dyDescent="0.25">
      <c r="A63" s="70">
        <v>42134</v>
      </c>
      <c r="B63" s="71" t="str">
        <f t="shared" si="0"/>
        <v>15130</v>
      </c>
      <c r="C63" s="72" t="s">
        <v>27</v>
      </c>
      <c r="D63" s="72" t="s">
        <v>28</v>
      </c>
      <c r="E63" s="84">
        <v>8</v>
      </c>
      <c r="F63" s="73">
        <v>7</v>
      </c>
      <c r="G63" s="72" t="s">
        <v>25</v>
      </c>
      <c r="H63" s="72">
        <v>733</v>
      </c>
      <c r="I63" s="23">
        <f t="shared" si="1"/>
        <v>133</v>
      </c>
      <c r="J63" s="86" t="s">
        <v>17</v>
      </c>
      <c r="L63" s="72">
        <v>0</v>
      </c>
      <c r="M63" s="72">
        <v>0</v>
      </c>
      <c r="N63" s="72">
        <v>0</v>
      </c>
      <c r="O63" s="72">
        <v>0</v>
      </c>
      <c r="P63" s="72">
        <v>0</v>
      </c>
      <c r="Q63" s="72">
        <v>0</v>
      </c>
      <c r="AD63" s="75">
        <v>0</v>
      </c>
      <c r="AF63" s="72">
        <v>0</v>
      </c>
      <c r="AG63" s="72">
        <v>0</v>
      </c>
      <c r="AH63" s="72">
        <v>0</v>
      </c>
      <c r="AI63" s="72">
        <v>0</v>
      </c>
      <c r="AJ63" s="72">
        <v>0</v>
      </c>
      <c r="AK63" s="72">
        <v>0</v>
      </c>
      <c r="AU63" s="75"/>
      <c r="AW63" s="73">
        <v>81.3</v>
      </c>
      <c r="AX63" s="73">
        <v>81.5</v>
      </c>
      <c r="AY63" s="73">
        <v>1014.8</v>
      </c>
      <c r="AZ63" s="73">
        <v>1016</v>
      </c>
      <c r="BA63" s="73">
        <v>0</v>
      </c>
      <c r="BB63" s="73">
        <v>2</v>
      </c>
      <c r="BC63" s="73">
        <v>3.4</v>
      </c>
      <c r="BD63" s="73">
        <v>1</v>
      </c>
      <c r="BE63" s="73" t="s">
        <v>17</v>
      </c>
      <c r="BF63" s="73">
        <v>7</v>
      </c>
      <c r="BG63" s="73"/>
      <c r="BK63" s="106">
        <f t="shared" si="2"/>
        <v>0</v>
      </c>
      <c r="BL63" s="107">
        <f t="shared" si="3"/>
        <v>0</v>
      </c>
      <c r="BM63" s="107">
        <f t="shared" si="4"/>
        <v>0</v>
      </c>
      <c r="BN63" s="107">
        <f t="shared" si="5"/>
        <v>0</v>
      </c>
    </row>
    <row r="64" spans="1:66" s="21" customFormat="1" x14ac:dyDescent="0.25">
      <c r="A64" s="45">
        <v>42134</v>
      </c>
      <c r="B64" s="46" t="str">
        <f t="shared" si="0"/>
        <v>15130</v>
      </c>
      <c r="C64" s="21" t="s">
        <v>27</v>
      </c>
      <c r="D64" s="21" t="s">
        <v>66</v>
      </c>
      <c r="E64" s="62">
        <v>13</v>
      </c>
      <c r="F64" s="32">
        <v>1</v>
      </c>
      <c r="G64" s="21" t="s">
        <v>25</v>
      </c>
      <c r="H64" s="21">
        <v>556</v>
      </c>
      <c r="I64" s="47">
        <v>-4</v>
      </c>
      <c r="J64" s="80" t="s">
        <v>63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AD64" s="26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U64" s="26"/>
      <c r="AW64" s="32">
        <v>77.5</v>
      </c>
      <c r="AX64" s="32">
        <v>80.3</v>
      </c>
      <c r="AY64" s="32">
        <v>1013.1</v>
      </c>
      <c r="AZ64" s="32">
        <v>1015</v>
      </c>
      <c r="BA64" s="32">
        <v>0</v>
      </c>
      <c r="BB64" s="32">
        <v>1</v>
      </c>
      <c r="BC64" s="32">
        <v>4.5999999999999996</v>
      </c>
      <c r="BD64" s="32">
        <v>1</v>
      </c>
      <c r="BE64" s="32" t="s">
        <v>17</v>
      </c>
      <c r="BF64" s="32">
        <v>7</v>
      </c>
      <c r="BG64" s="32"/>
      <c r="BK64" s="105">
        <f t="shared" si="2"/>
        <v>0</v>
      </c>
      <c r="BL64" s="99">
        <f t="shared" si="3"/>
        <v>0</v>
      </c>
      <c r="BM64" s="99">
        <f t="shared" si="4"/>
        <v>0</v>
      </c>
      <c r="BN64" s="99">
        <f t="shared" si="5"/>
        <v>0</v>
      </c>
    </row>
    <row r="65" spans="1:66" s="21" customFormat="1" x14ac:dyDescent="0.25">
      <c r="A65" s="45">
        <v>42134</v>
      </c>
      <c r="B65" s="46" t="str">
        <f t="shared" si="0"/>
        <v>15130</v>
      </c>
      <c r="C65" s="21" t="s">
        <v>27</v>
      </c>
      <c r="D65" s="21" t="s">
        <v>66</v>
      </c>
      <c r="E65" s="62">
        <v>13</v>
      </c>
      <c r="F65" s="32">
        <v>2</v>
      </c>
      <c r="G65" s="21" t="s">
        <v>25</v>
      </c>
      <c r="H65" s="21">
        <v>608</v>
      </c>
      <c r="I65" s="47">
        <f t="shared" si="1"/>
        <v>8</v>
      </c>
      <c r="J65" s="80" t="s">
        <v>63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AD65" s="26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U65" s="26"/>
      <c r="AW65" s="32">
        <v>77.5</v>
      </c>
      <c r="AX65" s="32">
        <v>80.3</v>
      </c>
      <c r="AY65" s="32">
        <v>1013.1</v>
      </c>
      <c r="AZ65" s="32">
        <v>1015</v>
      </c>
      <c r="BA65" s="32">
        <v>0</v>
      </c>
      <c r="BB65" s="32">
        <v>2</v>
      </c>
      <c r="BC65" s="32">
        <v>5.2</v>
      </c>
      <c r="BD65" s="32">
        <v>0</v>
      </c>
      <c r="BE65" s="32" t="s">
        <v>17</v>
      </c>
      <c r="BF65" s="32">
        <v>7</v>
      </c>
      <c r="BG65" s="32"/>
      <c r="BK65" s="105">
        <f t="shared" si="2"/>
        <v>0</v>
      </c>
      <c r="BL65" s="99">
        <f t="shared" si="3"/>
        <v>0</v>
      </c>
      <c r="BM65" s="99">
        <f t="shared" si="4"/>
        <v>0</v>
      </c>
      <c r="BN65" s="99">
        <f t="shared" si="5"/>
        <v>0</v>
      </c>
    </row>
    <row r="66" spans="1:66" s="21" customFormat="1" x14ac:dyDescent="0.25">
      <c r="A66" s="45">
        <v>42134</v>
      </c>
      <c r="B66" s="46" t="str">
        <f t="shared" si="0"/>
        <v>15130</v>
      </c>
      <c r="C66" s="21" t="s">
        <v>27</v>
      </c>
      <c r="D66" s="21" t="s">
        <v>66</v>
      </c>
      <c r="E66" s="62">
        <v>13</v>
      </c>
      <c r="F66" s="32">
        <v>3</v>
      </c>
      <c r="G66" s="21" t="s">
        <v>25</v>
      </c>
      <c r="H66" s="21">
        <v>638</v>
      </c>
      <c r="I66" s="47">
        <f t="shared" si="1"/>
        <v>38</v>
      </c>
      <c r="J66" s="80" t="s">
        <v>63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AD66" s="26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U66" s="26"/>
      <c r="AW66" s="32">
        <v>77.5</v>
      </c>
      <c r="AX66" s="32">
        <v>80.3</v>
      </c>
      <c r="AY66" s="32">
        <v>1013.1</v>
      </c>
      <c r="AZ66" s="32">
        <v>1015</v>
      </c>
      <c r="BA66" s="32">
        <v>0</v>
      </c>
      <c r="BB66" s="32">
        <v>2</v>
      </c>
      <c r="BC66" s="32">
        <v>3.2</v>
      </c>
      <c r="BD66" s="32">
        <v>0</v>
      </c>
      <c r="BE66" s="32" t="s">
        <v>17</v>
      </c>
      <c r="BF66" s="32">
        <v>7</v>
      </c>
      <c r="BG66" s="32"/>
      <c r="BK66" s="105">
        <f t="shared" si="2"/>
        <v>0</v>
      </c>
      <c r="BL66" s="99">
        <f t="shared" si="3"/>
        <v>0</v>
      </c>
      <c r="BM66" s="99">
        <f t="shared" si="4"/>
        <v>0</v>
      </c>
      <c r="BN66" s="99">
        <f t="shared" si="5"/>
        <v>0</v>
      </c>
    </row>
    <row r="67" spans="1:66" s="21" customFormat="1" x14ac:dyDescent="0.25">
      <c r="A67" s="45">
        <v>42134</v>
      </c>
      <c r="B67" s="46" t="str">
        <f t="shared" si="0"/>
        <v>15130</v>
      </c>
      <c r="C67" s="21" t="s">
        <v>27</v>
      </c>
      <c r="D67" s="21" t="s">
        <v>66</v>
      </c>
      <c r="E67" s="62">
        <v>13</v>
      </c>
      <c r="F67" s="32">
        <v>4</v>
      </c>
      <c r="G67" s="21" t="s">
        <v>25</v>
      </c>
      <c r="H67" s="21">
        <v>655</v>
      </c>
      <c r="I67" s="47">
        <f t="shared" si="1"/>
        <v>55</v>
      </c>
      <c r="J67" s="80" t="s">
        <v>63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AD67" s="26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U67" s="26"/>
      <c r="AW67" s="32">
        <v>77.5</v>
      </c>
      <c r="AX67" s="32">
        <v>80.3</v>
      </c>
      <c r="AY67" s="32">
        <v>1013.1</v>
      </c>
      <c r="AZ67" s="32">
        <v>1015</v>
      </c>
      <c r="BA67" s="32">
        <v>0</v>
      </c>
      <c r="BB67" s="32">
        <v>2</v>
      </c>
      <c r="BC67" s="32">
        <v>6</v>
      </c>
      <c r="BD67" s="32">
        <v>0</v>
      </c>
      <c r="BE67" s="32" t="s">
        <v>17</v>
      </c>
      <c r="BF67" s="32">
        <v>7</v>
      </c>
      <c r="BG67" s="32"/>
      <c r="BK67" s="105">
        <f t="shared" si="2"/>
        <v>0</v>
      </c>
      <c r="BL67" s="99">
        <f t="shared" si="3"/>
        <v>0</v>
      </c>
      <c r="BM67" s="99">
        <f t="shared" si="4"/>
        <v>0</v>
      </c>
      <c r="BN67" s="99">
        <f t="shared" si="5"/>
        <v>0</v>
      </c>
    </row>
    <row r="68" spans="1:66" s="72" customFormat="1" x14ac:dyDescent="0.25">
      <c r="A68" s="70">
        <v>42134</v>
      </c>
      <c r="B68" s="71" t="str">
        <f t="shared" si="0"/>
        <v>15130</v>
      </c>
      <c r="C68" s="72" t="s">
        <v>27</v>
      </c>
      <c r="D68" s="72" t="s">
        <v>66</v>
      </c>
      <c r="E68" s="84">
        <v>13</v>
      </c>
      <c r="F68" s="73">
        <v>5</v>
      </c>
      <c r="G68" s="72" t="s">
        <v>25</v>
      </c>
      <c r="H68" s="72">
        <v>707</v>
      </c>
      <c r="I68" s="23">
        <f t="shared" si="1"/>
        <v>107</v>
      </c>
      <c r="J68" s="86" t="s">
        <v>63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AD68" s="75">
        <v>0</v>
      </c>
      <c r="AF68" s="72">
        <v>0</v>
      </c>
      <c r="AG68" s="72">
        <v>0</v>
      </c>
      <c r="AH68" s="72">
        <v>0</v>
      </c>
      <c r="AI68" s="72">
        <v>0</v>
      </c>
      <c r="AJ68" s="72">
        <v>0</v>
      </c>
      <c r="AK68" s="72">
        <v>0</v>
      </c>
      <c r="AU68" s="75"/>
      <c r="AW68" s="73">
        <v>77.5</v>
      </c>
      <c r="AX68" s="73">
        <v>80.3</v>
      </c>
      <c r="AY68" s="73">
        <v>1013.1</v>
      </c>
      <c r="AZ68" s="73">
        <v>1015</v>
      </c>
      <c r="BA68" s="73">
        <v>0</v>
      </c>
      <c r="BB68" s="73">
        <v>1</v>
      </c>
      <c r="BC68" s="73">
        <v>5.6</v>
      </c>
      <c r="BD68" s="73">
        <v>0</v>
      </c>
      <c r="BE68" s="73" t="s">
        <v>17</v>
      </c>
      <c r="BF68" s="73">
        <v>7</v>
      </c>
      <c r="BG68" s="73"/>
      <c r="BK68" s="106">
        <f t="shared" si="2"/>
        <v>0</v>
      </c>
      <c r="BL68" s="107">
        <f t="shared" si="3"/>
        <v>0</v>
      </c>
      <c r="BM68" s="107">
        <f t="shared" si="4"/>
        <v>0</v>
      </c>
      <c r="BN68" s="107">
        <f t="shared" si="5"/>
        <v>0</v>
      </c>
    </row>
    <row r="69" spans="1:66" s="21" customFormat="1" x14ac:dyDescent="0.25">
      <c r="A69" s="45">
        <v>42113</v>
      </c>
      <c r="B69" s="46" t="str">
        <f t="shared" ref="B69:B83" si="6">RIGHT(YEAR(A69),2)&amp;TEXT(A69-DATE(YEAR(A69),1,0),"000")</f>
        <v>15109</v>
      </c>
      <c r="C69" s="21" t="s">
        <v>27</v>
      </c>
      <c r="D69" s="21" t="s">
        <v>33</v>
      </c>
      <c r="E69" s="62">
        <v>18</v>
      </c>
      <c r="F69" s="32">
        <v>1</v>
      </c>
      <c r="G69" s="21" t="s">
        <v>25</v>
      </c>
      <c r="H69" s="21">
        <v>835</v>
      </c>
      <c r="I69" s="47">
        <f t="shared" ref="I69:I83" si="7">H69-600</f>
        <v>235</v>
      </c>
      <c r="J69" s="80" t="s">
        <v>53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AD69" s="26">
        <v>0</v>
      </c>
      <c r="AF69" s="21">
        <v>0</v>
      </c>
      <c r="AG69" s="21">
        <v>0</v>
      </c>
      <c r="AH69" s="21">
        <v>0</v>
      </c>
      <c r="AI69" s="21">
        <v>0</v>
      </c>
      <c r="AJ69" s="21">
        <v>0</v>
      </c>
      <c r="AK69" s="21">
        <v>0</v>
      </c>
      <c r="AU69" s="26"/>
      <c r="AW69" s="32">
        <v>68</v>
      </c>
      <c r="AX69" s="32">
        <v>76.400000000000006</v>
      </c>
      <c r="AY69" s="32">
        <v>1009.1</v>
      </c>
      <c r="AZ69" s="32">
        <v>1009.9</v>
      </c>
      <c r="BA69" s="32">
        <v>0</v>
      </c>
      <c r="BB69" s="32">
        <v>3</v>
      </c>
      <c r="BC69" s="32">
        <v>1.8</v>
      </c>
      <c r="BD69" s="32">
        <v>0</v>
      </c>
      <c r="BE69" s="32" t="s">
        <v>53</v>
      </c>
      <c r="BF69" s="32">
        <v>1</v>
      </c>
      <c r="BG69" s="32"/>
      <c r="BK69" s="105">
        <f t="shared" ref="BK69:BK83" si="8">IF(G69="B-C",IF(AND(SUM(L69:O69)=0,P69=1,Q69=0),1,IF(L69="-","-",0)),IF(AND(SUM(L69:O69)=0,P69=0,Q69=1),1,IF(L69="-","-",0)))</f>
        <v>0</v>
      </c>
      <c r="BL69" s="99">
        <f t="shared" ref="BL69:BL83" si="9">IF(AND(SUM(L69:O69)=0,P69=1,Q69=1),1,IF(L69="-","-",0))</f>
        <v>0</v>
      </c>
      <c r="BM69" s="99">
        <f t="shared" ref="BM69:BM83" si="10">IF(G69="B-C",IF(AND(SUM(L69:O69)=0,P69=0,Q69=1),1,IF(L69="-","-",0)),IF(AND(SUM(L69:O69)=0,P69=1,Q69=0),1,IF(L69="-","-",0)))</f>
        <v>0</v>
      </c>
      <c r="BN69" s="99">
        <f t="shared" ref="BN69:BN83" si="11">IF(AND(SUM(L69:O69)&gt;0,P69=0,Q69=0),1,IF(L69="-","-",0))</f>
        <v>0</v>
      </c>
    </row>
    <row r="70" spans="1:66" s="21" customFormat="1" x14ac:dyDescent="0.25">
      <c r="A70" s="45">
        <v>42113</v>
      </c>
      <c r="B70" s="46" t="str">
        <f t="shared" si="6"/>
        <v>15109</v>
      </c>
      <c r="C70" s="21" t="s">
        <v>27</v>
      </c>
      <c r="D70" s="21" t="s">
        <v>33</v>
      </c>
      <c r="E70" s="62">
        <v>18</v>
      </c>
      <c r="F70" s="32">
        <v>2</v>
      </c>
      <c r="G70" s="21" t="s">
        <v>25</v>
      </c>
      <c r="H70" s="21">
        <v>820</v>
      </c>
      <c r="I70" s="47">
        <f t="shared" si="7"/>
        <v>220</v>
      </c>
      <c r="J70" s="80" t="s">
        <v>53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AD70" s="26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U70" s="26"/>
      <c r="AW70" s="32">
        <v>68</v>
      </c>
      <c r="AX70" s="32">
        <v>76.400000000000006</v>
      </c>
      <c r="AY70" s="32">
        <v>1009.1</v>
      </c>
      <c r="AZ70" s="32">
        <v>1009.9</v>
      </c>
      <c r="BA70" s="32">
        <v>0</v>
      </c>
      <c r="BB70" s="32">
        <v>3</v>
      </c>
      <c r="BC70" s="32">
        <v>2.7</v>
      </c>
      <c r="BD70" s="32">
        <v>0</v>
      </c>
      <c r="BE70" s="32" t="s">
        <v>53</v>
      </c>
      <c r="BF70" s="32">
        <v>1</v>
      </c>
      <c r="BG70" s="32"/>
      <c r="BK70" s="105">
        <f t="shared" si="8"/>
        <v>0</v>
      </c>
      <c r="BL70" s="99">
        <f t="shared" si="9"/>
        <v>0</v>
      </c>
      <c r="BM70" s="99">
        <f t="shared" si="10"/>
        <v>0</v>
      </c>
      <c r="BN70" s="99">
        <f t="shared" si="11"/>
        <v>0</v>
      </c>
    </row>
    <row r="71" spans="1:66" s="21" customFormat="1" x14ac:dyDescent="0.25">
      <c r="A71" s="45">
        <v>42113</v>
      </c>
      <c r="B71" s="46" t="str">
        <f t="shared" si="6"/>
        <v>15109</v>
      </c>
      <c r="C71" s="21" t="s">
        <v>27</v>
      </c>
      <c r="D71" s="21" t="s">
        <v>33</v>
      </c>
      <c r="E71" s="62">
        <v>18</v>
      </c>
      <c r="F71" s="32">
        <v>3</v>
      </c>
      <c r="G71" s="21" t="s">
        <v>25</v>
      </c>
      <c r="H71" s="21">
        <v>800</v>
      </c>
      <c r="I71" s="47">
        <f t="shared" si="7"/>
        <v>200</v>
      </c>
      <c r="J71" s="80" t="s">
        <v>53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AD71" s="26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U71" s="26"/>
      <c r="AW71" s="32">
        <v>68</v>
      </c>
      <c r="AX71" s="32">
        <v>76.400000000000006</v>
      </c>
      <c r="AY71" s="32">
        <v>1009.1</v>
      </c>
      <c r="AZ71" s="32">
        <v>1009.9</v>
      </c>
      <c r="BA71" s="32">
        <v>0</v>
      </c>
      <c r="BB71" s="32">
        <v>4</v>
      </c>
      <c r="BC71" s="32" t="s">
        <v>62</v>
      </c>
      <c r="BD71" s="32">
        <v>0</v>
      </c>
      <c r="BE71" s="32" t="s">
        <v>53</v>
      </c>
      <c r="BF71" s="32">
        <v>1</v>
      </c>
      <c r="BG71" s="32"/>
      <c r="BK71" s="105">
        <f t="shared" si="8"/>
        <v>0</v>
      </c>
      <c r="BL71" s="99">
        <f t="shared" si="9"/>
        <v>0</v>
      </c>
      <c r="BM71" s="99">
        <f t="shared" si="10"/>
        <v>0</v>
      </c>
      <c r="BN71" s="99">
        <f t="shared" si="11"/>
        <v>0</v>
      </c>
    </row>
    <row r="72" spans="1:66" s="21" customFormat="1" x14ac:dyDescent="0.25">
      <c r="A72" s="45">
        <v>42113</v>
      </c>
      <c r="B72" s="46" t="str">
        <f t="shared" si="6"/>
        <v>15109</v>
      </c>
      <c r="C72" s="21" t="s">
        <v>27</v>
      </c>
      <c r="D72" s="21" t="s">
        <v>33</v>
      </c>
      <c r="E72" s="62">
        <v>18</v>
      </c>
      <c r="F72" s="32">
        <v>4</v>
      </c>
      <c r="G72" s="21" t="s">
        <v>25</v>
      </c>
      <c r="H72" s="21">
        <v>743</v>
      </c>
      <c r="I72" s="47">
        <f t="shared" si="7"/>
        <v>143</v>
      </c>
      <c r="J72" s="80" t="s">
        <v>53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AD72" s="26">
        <v>0</v>
      </c>
      <c r="AF72" s="21">
        <v>0</v>
      </c>
      <c r="AG72" s="21">
        <v>0</v>
      </c>
      <c r="AH72" s="21">
        <v>0</v>
      </c>
      <c r="AI72" s="21">
        <v>0</v>
      </c>
      <c r="AJ72" s="21">
        <v>0</v>
      </c>
      <c r="AK72" s="21">
        <v>0</v>
      </c>
      <c r="AU72" s="26"/>
      <c r="AW72" s="32">
        <v>68</v>
      </c>
      <c r="AX72" s="32">
        <v>76.400000000000006</v>
      </c>
      <c r="AY72" s="32">
        <v>1009.1</v>
      </c>
      <c r="AZ72" s="32">
        <v>1009.9</v>
      </c>
      <c r="BA72" s="32">
        <v>0</v>
      </c>
      <c r="BB72" s="32">
        <v>3</v>
      </c>
      <c r="BC72" s="32">
        <v>5.3</v>
      </c>
      <c r="BD72" s="32">
        <v>0</v>
      </c>
      <c r="BE72" s="32" t="s">
        <v>53</v>
      </c>
      <c r="BF72" s="32">
        <v>1</v>
      </c>
      <c r="BG72" s="32"/>
      <c r="BK72" s="105">
        <f t="shared" si="8"/>
        <v>0</v>
      </c>
      <c r="BL72" s="99">
        <f t="shared" si="9"/>
        <v>0</v>
      </c>
      <c r="BM72" s="99">
        <f t="shared" si="10"/>
        <v>0</v>
      </c>
      <c r="BN72" s="99">
        <f t="shared" si="11"/>
        <v>0</v>
      </c>
    </row>
    <row r="73" spans="1:66" s="72" customFormat="1" x14ac:dyDescent="0.25">
      <c r="A73" s="70">
        <v>42113</v>
      </c>
      <c r="B73" s="71" t="str">
        <f t="shared" si="6"/>
        <v>15109</v>
      </c>
      <c r="C73" s="72" t="s">
        <v>27</v>
      </c>
      <c r="D73" s="72" t="s">
        <v>33</v>
      </c>
      <c r="E73" s="84">
        <v>18</v>
      </c>
      <c r="F73" s="73">
        <v>5</v>
      </c>
      <c r="G73" s="72" t="s">
        <v>25</v>
      </c>
      <c r="H73" s="72">
        <v>720</v>
      </c>
      <c r="I73" s="23">
        <f t="shared" si="7"/>
        <v>120</v>
      </c>
      <c r="J73" s="86" t="s">
        <v>53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AD73" s="75">
        <v>0</v>
      </c>
      <c r="AF73" s="72">
        <v>0</v>
      </c>
      <c r="AG73" s="72">
        <v>0</v>
      </c>
      <c r="AH73" s="72">
        <v>0</v>
      </c>
      <c r="AI73" s="72">
        <v>0</v>
      </c>
      <c r="AJ73" s="72">
        <v>0</v>
      </c>
      <c r="AK73" s="72">
        <v>0</v>
      </c>
      <c r="AU73" s="75"/>
      <c r="AW73" s="73">
        <v>68</v>
      </c>
      <c r="AX73" s="73">
        <v>76.400000000000006</v>
      </c>
      <c r="AY73" s="73">
        <v>1009.1</v>
      </c>
      <c r="AZ73" s="73">
        <v>1009.9</v>
      </c>
      <c r="BA73" s="73">
        <v>0</v>
      </c>
      <c r="BB73" s="73">
        <v>1</v>
      </c>
      <c r="BC73" s="73">
        <v>4</v>
      </c>
      <c r="BD73" s="73">
        <v>0</v>
      </c>
      <c r="BE73" s="73" t="s">
        <v>53</v>
      </c>
      <c r="BF73" s="73">
        <v>1</v>
      </c>
      <c r="BG73" s="73"/>
      <c r="BK73" s="106">
        <f t="shared" si="8"/>
        <v>0</v>
      </c>
      <c r="BL73" s="107">
        <f t="shared" si="9"/>
        <v>0</v>
      </c>
      <c r="BM73" s="107">
        <f t="shared" si="10"/>
        <v>0</v>
      </c>
      <c r="BN73" s="107">
        <f t="shared" si="11"/>
        <v>0</v>
      </c>
    </row>
    <row r="74" spans="1:66" s="21" customFormat="1" x14ac:dyDescent="0.25">
      <c r="A74" s="45">
        <v>42134</v>
      </c>
      <c r="B74" s="46" t="str">
        <f t="shared" si="6"/>
        <v>15130</v>
      </c>
      <c r="C74" s="21" t="s">
        <v>27</v>
      </c>
      <c r="D74" s="21" t="s">
        <v>33</v>
      </c>
      <c r="E74" s="62">
        <v>19</v>
      </c>
      <c r="F74" s="32">
        <v>1</v>
      </c>
      <c r="G74" s="21" t="s">
        <v>34</v>
      </c>
      <c r="H74" s="21">
        <v>624</v>
      </c>
      <c r="I74" s="47">
        <f t="shared" si="7"/>
        <v>24</v>
      </c>
      <c r="J74" s="80" t="s">
        <v>63</v>
      </c>
      <c r="L74" s="21">
        <v>0</v>
      </c>
      <c r="M74" s="21">
        <v>1</v>
      </c>
      <c r="N74" s="21">
        <v>0</v>
      </c>
      <c r="O74" s="21">
        <v>1</v>
      </c>
      <c r="P74" s="21">
        <v>0</v>
      </c>
      <c r="Q74" s="21">
        <v>0</v>
      </c>
      <c r="R74" s="21" t="s">
        <v>47</v>
      </c>
      <c r="T74" s="21" t="s">
        <v>56</v>
      </c>
      <c r="V74" s="21" t="s">
        <v>31</v>
      </c>
      <c r="W74" s="21" t="s">
        <v>46</v>
      </c>
      <c r="X74" s="21">
        <v>90</v>
      </c>
      <c r="AD74" s="26">
        <v>1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U74" s="26"/>
      <c r="AW74" s="32">
        <v>81.400000000000006</v>
      </c>
      <c r="AX74" s="32">
        <v>81.5</v>
      </c>
      <c r="AY74" s="32">
        <v>1012.6</v>
      </c>
      <c r="AZ74" s="32">
        <v>1013</v>
      </c>
      <c r="BA74" s="32">
        <v>0</v>
      </c>
      <c r="BB74" s="32">
        <v>2</v>
      </c>
      <c r="BC74" s="32">
        <v>4.4000000000000004</v>
      </c>
      <c r="BD74" s="32">
        <v>1</v>
      </c>
      <c r="BE74" s="32" t="s">
        <v>17</v>
      </c>
      <c r="BF74" s="32">
        <v>8</v>
      </c>
      <c r="BG74" s="32"/>
      <c r="BK74" s="105">
        <f t="shared" si="8"/>
        <v>0</v>
      </c>
      <c r="BL74" s="99">
        <f t="shared" si="9"/>
        <v>0</v>
      </c>
      <c r="BM74" s="99">
        <f t="shared" si="10"/>
        <v>0</v>
      </c>
      <c r="BN74" s="99">
        <f t="shared" si="11"/>
        <v>1</v>
      </c>
    </row>
    <row r="75" spans="1:66" s="21" customFormat="1" x14ac:dyDescent="0.25">
      <c r="A75" s="45">
        <v>42134</v>
      </c>
      <c r="B75" s="46" t="str">
        <f t="shared" si="6"/>
        <v>15130</v>
      </c>
      <c r="C75" s="21" t="s">
        <v>27</v>
      </c>
      <c r="D75" s="21" t="s">
        <v>33</v>
      </c>
      <c r="E75" s="62">
        <v>19</v>
      </c>
      <c r="F75" s="32">
        <v>2</v>
      </c>
      <c r="G75" s="21" t="s">
        <v>34</v>
      </c>
      <c r="H75" s="21">
        <v>633</v>
      </c>
      <c r="I75" s="47">
        <f t="shared" si="7"/>
        <v>33</v>
      </c>
      <c r="J75" s="80" t="s">
        <v>63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AD75" s="26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U75" s="26"/>
      <c r="AW75" s="32">
        <v>81.400000000000006</v>
      </c>
      <c r="AX75" s="32">
        <v>81.5</v>
      </c>
      <c r="AY75" s="32">
        <v>1012.6</v>
      </c>
      <c r="AZ75" s="32">
        <v>1013</v>
      </c>
      <c r="BA75" s="32">
        <v>0</v>
      </c>
      <c r="BB75" s="32">
        <v>3</v>
      </c>
      <c r="BC75" s="32">
        <v>16</v>
      </c>
      <c r="BD75" s="32">
        <v>1</v>
      </c>
      <c r="BE75" s="32" t="s">
        <v>17</v>
      </c>
      <c r="BF75" s="32">
        <v>8</v>
      </c>
      <c r="BG75" s="32"/>
      <c r="BK75" s="105">
        <f t="shared" si="8"/>
        <v>0</v>
      </c>
      <c r="BL75" s="99">
        <f t="shared" si="9"/>
        <v>0</v>
      </c>
      <c r="BM75" s="99">
        <f t="shared" si="10"/>
        <v>0</v>
      </c>
      <c r="BN75" s="99">
        <f t="shared" si="11"/>
        <v>0</v>
      </c>
    </row>
    <row r="76" spans="1:66" s="21" customFormat="1" x14ac:dyDescent="0.25">
      <c r="A76" s="45">
        <v>42134</v>
      </c>
      <c r="B76" s="46" t="str">
        <f t="shared" si="6"/>
        <v>15130</v>
      </c>
      <c r="C76" s="21" t="s">
        <v>27</v>
      </c>
      <c r="D76" s="21" t="s">
        <v>33</v>
      </c>
      <c r="E76" s="62">
        <v>19</v>
      </c>
      <c r="F76" s="32">
        <v>3</v>
      </c>
      <c r="G76" s="21" t="s">
        <v>34</v>
      </c>
      <c r="H76" s="21">
        <v>646</v>
      </c>
      <c r="I76" s="47">
        <f t="shared" si="7"/>
        <v>46</v>
      </c>
      <c r="J76" s="80" t="s">
        <v>63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AD76" s="26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U76" s="26"/>
      <c r="AW76" s="32">
        <v>81.400000000000006</v>
      </c>
      <c r="AX76" s="32">
        <v>81.5</v>
      </c>
      <c r="AY76" s="32">
        <v>1012.6</v>
      </c>
      <c r="AZ76" s="32">
        <v>1013</v>
      </c>
      <c r="BA76" s="32">
        <v>0</v>
      </c>
      <c r="BB76" s="32">
        <v>3</v>
      </c>
      <c r="BC76" s="32">
        <v>15</v>
      </c>
      <c r="BD76" s="32">
        <v>1</v>
      </c>
      <c r="BE76" s="32" t="s">
        <v>17</v>
      </c>
      <c r="BF76" s="32">
        <v>8</v>
      </c>
      <c r="BG76" s="32"/>
      <c r="BK76" s="105">
        <f t="shared" si="8"/>
        <v>0</v>
      </c>
      <c r="BL76" s="99">
        <f t="shared" si="9"/>
        <v>0</v>
      </c>
      <c r="BM76" s="99">
        <f t="shared" si="10"/>
        <v>0</v>
      </c>
      <c r="BN76" s="99">
        <f t="shared" si="11"/>
        <v>0</v>
      </c>
    </row>
    <row r="77" spans="1:66" s="21" customFormat="1" x14ac:dyDescent="0.25">
      <c r="A77" s="45">
        <v>42134</v>
      </c>
      <c r="B77" s="46" t="str">
        <f t="shared" si="6"/>
        <v>15130</v>
      </c>
      <c r="C77" s="21" t="s">
        <v>27</v>
      </c>
      <c r="D77" s="21" t="s">
        <v>33</v>
      </c>
      <c r="E77" s="62">
        <v>19</v>
      </c>
      <c r="F77" s="32">
        <v>4</v>
      </c>
      <c r="G77" s="21" t="s">
        <v>34</v>
      </c>
      <c r="H77" s="21">
        <v>657</v>
      </c>
      <c r="I77" s="47">
        <f t="shared" si="7"/>
        <v>57</v>
      </c>
      <c r="J77" s="80" t="s">
        <v>63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AD77" s="26">
        <v>0</v>
      </c>
      <c r="AF77" s="21">
        <v>0</v>
      </c>
      <c r="AG77" s="21">
        <v>0</v>
      </c>
      <c r="AH77" s="21">
        <v>0</v>
      </c>
      <c r="AI77" s="21">
        <v>0</v>
      </c>
      <c r="AJ77" s="21">
        <v>0</v>
      </c>
      <c r="AK77" s="21">
        <v>0</v>
      </c>
      <c r="AU77" s="26"/>
      <c r="AW77" s="32">
        <v>81.400000000000006</v>
      </c>
      <c r="AX77" s="32">
        <v>81.5</v>
      </c>
      <c r="AY77" s="32">
        <v>1012.6</v>
      </c>
      <c r="AZ77" s="32">
        <v>1013</v>
      </c>
      <c r="BA77" s="32">
        <v>0</v>
      </c>
      <c r="BB77" s="32">
        <v>3</v>
      </c>
      <c r="BC77" s="32">
        <v>14.4</v>
      </c>
      <c r="BD77" s="32">
        <v>1</v>
      </c>
      <c r="BE77" s="32" t="s">
        <v>17</v>
      </c>
      <c r="BF77" s="32">
        <v>8</v>
      </c>
      <c r="BG77" s="32"/>
      <c r="BK77" s="105">
        <f t="shared" si="8"/>
        <v>0</v>
      </c>
      <c r="BL77" s="99">
        <f t="shared" si="9"/>
        <v>0</v>
      </c>
      <c r="BM77" s="99">
        <f t="shared" si="10"/>
        <v>0</v>
      </c>
      <c r="BN77" s="99">
        <f t="shared" si="11"/>
        <v>0</v>
      </c>
    </row>
    <row r="78" spans="1:66" s="21" customFormat="1" x14ac:dyDescent="0.25">
      <c r="A78" s="45">
        <v>42134</v>
      </c>
      <c r="B78" s="46" t="str">
        <f t="shared" si="6"/>
        <v>15130</v>
      </c>
      <c r="C78" s="21" t="s">
        <v>27</v>
      </c>
      <c r="D78" s="21" t="s">
        <v>33</v>
      </c>
      <c r="E78" s="62">
        <v>19</v>
      </c>
      <c r="F78" s="32">
        <v>5</v>
      </c>
      <c r="G78" s="21" t="s">
        <v>34</v>
      </c>
      <c r="H78" s="21">
        <v>707</v>
      </c>
      <c r="I78" s="47">
        <f t="shared" si="7"/>
        <v>107</v>
      </c>
      <c r="J78" s="80" t="s">
        <v>63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AD78" s="26">
        <v>0</v>
      </c>
      <c r="AF78" s="21">
        <v>0</v>
      </c>
      <c r="AG78" s="21">
        <v>0</v>
      </c>
      <c r="AH78" s="21">
        <v>0</v>
      </c>
      <c r="AI78" s="21">
        <v>0</v>
      </c>
      <c r="AJ78" s="21">
        <v>0</v>
      </c>
      <c r="AK78" s="21">
        <v>0</v>
      </c>
      <c r="AU78" s="26"/>
      <c r="AW78" s="32">
        <v>81.400000000000006</v>
      </c>
      <c r="AX78" s="32">
        <v>81.5</v>
      </c>
      <c r="AY78" s="32">
        <v>1012.6</v>
      </c>
      <c r="AZ78" s="32">
        <v>1013</v>
      </c>
      <c r="BA78" s="32">
        <v>0</v>
      </c>
      <c r="BB78" s="32">
        <v>3</v>
      </c>
      <c r="BC78" s="32">
        <v>14.5</v>
      </c>
      <c r="BD78" s="32">
        <v>1</v>
      </c>
      <c r="BE78" s="32" t="s">
        <v>17</v>
      </c>
      <c r="BF78" s="32">
        <v>8</v>
      </c>
      <c r="BG78" s="32"/>
      <c r="BK78" s="105">
        <f t="shared" si="8"/>
        <v>0</v>
      </c>
      <c r="BL78" s="99">
        <f t="shared" si="9"/>
        <v>0</v>
      </c>
      <c r="BM78" s="99">
        <f t="shared" si="10"/>
        <v>0</v>
      </c>
      <c r="BN78" s="99">
        <f t="shared" si="11"/>
        <v>0</v>
      </c>
    </row>
    <row r="79" spans="1:66" s="21" customFormat="1" x14ac:dyDescent="0.25">
      <c r="A79" s="45">
        <v>42134</v>
      </c>
      <c r="B79" s="46" t="str">
        <f t="shared" si="6"/>
        <v>15130</v>
      </c>
      <c r="C79" s="21" t="s">
        <v>27</v>
      </c>
      <c r="D79" s="21" t="s">
        <v>33</v>
      </c>
      <c r="E79" s="62">
        <v>19</v>
      </c>
      <c r="F79" s="32">
        <v>6</v>
      </c>
      <c r="G79" s="21" t="s">
        <v>34</v>
      </c>
      <c r="H79" s="21">
        <v>716</v>
      </c>
      <c r="I79" s="47">
        <f t="shared" si="7"/>
        <v>116</v>
      </c>
      <c r="J79" s="80" t="s">
        <v>63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AD79" s="26">
        <v>0</v>
      </c>
      <c r="AF79" s="21">
        <v>0</v>
      </c>
      <c r="AG79" s="21">
        <v>0</v>
      </c>
      <c r="AH79" s="21">
        <v>0</v>
      </c>
      <c r="AI79" s="21">
        <v>0</v>
      </c>
      <c r="AJ79" s="21">
        <v>0</v>
      </c>
      <c r="AK79" s="21">
        <v>0</v>
      </c>
      <c r="AU79" s="26"/>
      <c r="AW79" s="32">
        <v>81.400000000000006</v>
      </c>
      <c r="AX79" s="32">
        <v>81.5</v>
      </c>
      <c r="AY79" s="32">
        <v>1012.6</v>
      </c>
      <c r="AZ79" s="32">
        <v>1013</v>
      </c>
      <c r="BA79" s="32">
        <v>0</v>
      </c>
      <c r="BB79" s="32">
        <v>3</v>
      </c>
      <c r="BC79" s="32">
        <v>12.6</v>
      </c>
      <c r="BD79" s="32">
        <v>1</v>
      </c>
      <c r="BE79" s="32" t="s">
        <v>17</v>
      </c>
      <c r="BF79" s="32">
        <v>8</v>
      </c>
      <c r="BG79" s="32"/>
      <c r="BK79" s="105">
        <f t="shared" si="8"/>
        <v>0</v>
      </c>
      <c r="BL79" s="99">
        <f t="shared" si="9"/>
        <v>0</v>
      </c>
      <c r="BM79" s="99">
        <f t="shared" si="10"/>
        <v>0</v>
      </c>
      <c r="BN79" s="99">
        <f t="shared" si="11"/>
        <v>0</v>
      </c>
    </row>
    <row r="80" spans="1:66" s="21" customFormat="1" x14ac:dyDescent="0.25">
      <c r="A80" s="45">
        <v>42134</v>
      </c>
      <c r="B80" s="46" t="str">
        <f t="shared" si="6"/>
        <v>15130</v>
      </c>
      <c r="C80" s="21" t="s">
        <v>27</v>
      </c>
      <c r="D80" s="21" t="s">
        <v>33</v>
      </c>
      <c r="E80" s="62">
        <v>19</v>
      </c>
      <c r="F80" s="32">
        <v>7</v>
      </c>
      <c r="G80" s="21" t="s">
        <v>34</v>
      </c>
      <c r="H80" s="21">
        <v>726</v>
      </c>
      <c r="I80" s="47">
        <f t="shared" si="7"/>
        <v>126</v>
      </c>
      <c r="J80" s="80" t="s">
        <v>63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AD80" s="26">
        <v>0</v>
      </c>
      <c r="AF80" s="21">
        <v>0</v>
      </c>
      <c r="AG80" s="21">
        <v>0</v>
      </c>
      <c r="AH80" s="21">
        <v>0</v>
      </c>
      <c r="AI80" s="21">
        <v>0</v>
      </c>
      <c r="AJ80" s="21">
        <v>0</v>
      </c>
      <c r="AK80" s="21">
        <v>0</v>
      </c>
      <c r="AU80" s="26"/>
      <c r="AW80" s="32">
        <v>81.400000000000006</v>
      </c>
      <c r="AX80" s="32">
        <v>81.5</v>
      </c>
      <c r="AY80" s="32">
        <v>1012.6</v>
      </c>
      <c r="AZ80" s="32">
        <v>1013</v>
      </c>
      <c r="BA80" s="32">
        <v>0</v>
      </c>
      <c r="BB80" s="32">
        <v>3</v>
      </c>
      <c r="BC80" s="32">
        <v>15.8</v>
      </c>
      <c r="BD80" s="32">
        <v>1</v>
      </c>
      <c r="BE80" s="32" t="s">
        <v>17</v>
      </c>
      <c r="BF80" s="32">
        <v>8</v>
      </c>
      <c r="BG80" s="32"/>
      <c r="BK80" s="105">
        <f t="shared" si="8"/>
        <v>0</v>
      </c>
      <c r="BL80" s="99">
        <f t="shared" si="9"/>
        <v>0</v>
      </c>
      <c r="BM80" s="99">
        <f t="shared" si="10"/>
        <v>0</v>
      </c>
      <c r="BN80" s="99">
        <f t="shared" si="11"/>
        <v>0</v>
      </c>
    </row>
    <row r="81" spans="1:66" s="21" customFormat="1" x14ac:dyDescent="0.25">
      <c r="A81" s="45">
        <v>42134</v>
      </c>
      <c r="B81" s="46" t="str">
        <f t="shared" si="6"/>
        <v>15130</v>
      </c>
      <c r="C81" s="21" t="s">
        <v>27</v>
      </c>
      <c r="D81" s="21" t="s">
        <v>33</v>
      </c>
      <c r="E81" s="62">
        <v>19</v>
      </c>
      <c r="F81" s="32">
        <v>8</v>
      </c>
      <c r="G81" s="21" t="s">
        <v>34</v>
      </c>
      <c r="H81" s="21">
        <v>736</v>
      </c>
      <c r="I81" s="47">
        <f t="shared" si="7"/>
        <v>136</v>
      </c>
      <c r="J81" s="80" t="s">
        <v>63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AD81" s="26">
        <v>0</v>
      </c>
      <c r="AF81" s="21">
        <v>0</v>
      </c>
      <c r="AG81" s="21">
        <v>0</v>
      </c>
      <c r="AH81" s="21">
        <v>0</v>
      </c>
      <c r="AI81" s="21">
        <v>0</v>
      </c>
      <c r="AJ81" s="21">
        <v>0</v>
      </c>
      <c r="AK81" s="21">
        <v>0</v>
      </c>
      <c r="AU81" s="26"/>
      <c r="AW81" s="32">
        <v>81.400000000000006</v>
      </c>
      <c r="AX81" s="32">
        <v>81.5</v>
      </c>
      <c r="AY81" s="32">
        <v>1012.6</v>
      </c>
      <c r="AZ81" s="32">
        <v>1013</v>
      </c>
      <c r="BA81" s="32">
        <v>0</v>
      </c>
      <c r="BB81" s="32">
        <v>5</v>
      </c>
      <c r="BC81" s="32">
        <v>18</v>
      </c>
      <c r="BD81" s="32">
        <v>1</v>
      </c>
      <c r="BE81" s="32" t="s">
        <v>17</v>
      </c>
      <c r="BF81" s="32">
        <v>8</v>
      </c>
      <c r="BG81" s="32"/>
      <c r="BK81" s="105">
        <f t="shared" si="8"/>
        <v>0</v>
      </c>
      <c r="BL81" s="99">
        <f t="shared" si="9"/>
        <v>0</v>
      </c>
      <c r="BM81" s="99">
        <f t="shared" si="10"/>
        <v>0</v>
      </c>
      <c r="BN81" s="99">
        <f t="shared" si="11"/>
        <v>0</v>
      </c>
    </row>
    <row r="82" spans="1:66" s="21" customFormat="1" x14ac:dyDescent="0.25">
      <c r="A82" s="45">
        <v>42134</v>
      </c>
      <c r="B82" s="46" t="str">
        <f t="shared" si="6"/>
        <v>15130</v>
      </c>
      <c r="C82" s="21" t="s">
        <v>27</v>
      </c>
      <c r="D82" s="21" t="s">
        <v>33</v>
      </c>
      <c r="E82" s="62">
        <v>19</v>
      </c>
      <c r="F82" s="32">
        <v>9</v>
      </c>
      <c r="G82" s="21" t="s">
        <v>34</v>
      </c>
      <c r="H82" s="21">
        <v>750</v>
      </c>
      <c r="I82" s="47">
        <f t="shared" si="7"/>
        <v>150</v>
      </c>
      <c r="J82" s="80" t="s">
        <v>63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AD82" s="26">
        <v>0</v>
      </c>
      <c r="AF82" s="21">
        <v>0</v>
      </c>
      <c r="AG82" s="21">
        <v>0</v>
      </c>
      <c r="AH82" s="21">
        <v>0</v>
      </c>
      <c r="AI82" s="21">
        <v>0</v>
      </c>
      <c r="AJ82" s="21">
        <v>0</v>
      </c>
      <c r="AK82" s="21">
        <v>0</v>
      </c>
      <c r="AU82" s="26"/>
      <c r="AW82" s="32">
        <v>81.400000000000006</v>
      </c>
      <c r="AX82" s="32">
        <v>81.5</v>
      </c>
      <c r="AY82" s="32">
        <v>1012.6</v>
      </c>
      <c r="AZ82" s="32">
        <v>1013</v>
      </c>
      <c r="BA82" s="32">
        <v>0</v>
      </c>
      <c r="BB82" s="32">
        <v>4</v>
      </c>
      <c r="BC82" s="32">
        <v>14</v>
      </c>
      <c r="BD82" s="32">
        <v>1</v>
      </c>
      <c r="BE82" s="32" t="s">
        <v>17</v>
      </c>
      <c r="BF82" s="32">
        <v>8</v>
      </c>
      <c r="BG82" s="32"/>
      <c r="BK82" s="105">
        <f t="shared" si="8"/>
        <v>0</v>
      </c>
      <c r="BL82" s="99">
        <f t="shared" si="9"/>
        <v>0</v>
      </c>
      <c r="BM82" s="99">
        <f t="shared" si="10"/>
        <v>0</v>
      </c>
      <c r="BN82" s="99">
        <f t="shared" si="11"/>
        <v>0</v>
      </c>
    </row>
    <row r="83" spans="1:66" s="72" customFormat="1" x14ac:dyDescent="0.25">
      <c r="A83" s="70">
        <v>42134</v>
      </c>
      <c r="B83" s="71" t="str">
        <f t="shared" si="6"/>
        <v>15130</v>
      </c>
      <c r="C83" s="72" t="s">
        <v>27</v>
      </c>
      <c r="D83" s="72" t="s">
        <v>33</v>
      </c>
      <c r="E83" s="84">
        <v>19</v>
      </c>
      <c r="F83" s="73">
        <v>10</v>
      </c>
      <c r="G83" s="72" t="s">
        <v>34</v>
      </c>
      <c r="H83" s="72">
        <v>800</v>
      </c>
      <c r="I83" s="23">
        <f t="shared" si="7"/>
        <v>200</v>
      </c>
      <c r="J83" s="86" t="s">
        <v>63</v>
      </c>
      <c r="L83" s="72">
        <v>0</v>
      </c>
      <c r="M83" s="72">
        <v>0</v>
      </c>
      <c r="N83" s="72">
        <v>0</v>
      </c>
      <c r="O83" s="72">
        <v>0</v>
      </c>
      <c r="P83" s="72">
        <v>0</v>
      </c>
      <c r="Q83" s="72">
        <v>0</v>
      </c>
      <c r="AD83" s="75">
        <v>0</v>
      </c>
      <c r="AF83" s="72">
        <v>0</v>
      </c>
      <c r="AG83" s="72">
        <v>0</v>
      </c>
      <c r="AH83" s="72">
        <v>0</v>
      </c>
      <c r="AI83" s="72">
        <v>1</v>
      </c>
      <c r="AJ83" s="72">
        <v>0</v>
      </c>
      <c r="AK83" s="72">
        <v>0</v>
      </c>
      <c r="AN83" s="72" t="s">
        <v>46</v>
      </c>
      <c r="AO83" s="72" t="s">
        <v>46</v>
      </c>
      <c r="AP83" s="72">
        <v>180</v>
      </c>
      <c r="AU83" s="75">
        <v>1</v>
      </c>
      <c r="AW83" s="73">
        <v>81.400000000000006</v>
      </c>
      <c r="AX83" s="73">
        <v>81.5</v>
      </c>
      <c r="AY83" s="73">
        <v>1012.6</v>
      </c>
      <c r="AZ83" s="73">
        <v>1013</v>
      </c>
      <c r="BA83" s="73">
        <v>0</v>
      </c>
      <c r="BB83" s="73">
        <v>4</v>
      </c>
      <c r="BC83" s="73">
        <v>14.3</v>
      </c>
      <c r="BD83" s="73">
        <v>1</v>
      </c>
      <c r="BE83" s="73" t="s">
        <v>17</v>
      </c>
      <c r="BF83" s="73">
        <v>8</v>
      </c>
      <c r="BG83" s="73"/>
      <c r="BK83" s="106">
        <f t="shared" si="8"/>
        <v>0</v>
      </c>
      <c r="BL83" s="107">
        <f t="shared" si="9"/>
        <v>0</v>
      </c>
      <c r="BM83" s="107">
        <f t="shared" si="10"/>
        <v>0</v>
      </c>
      <c r="BN83" s="107">
        <f t="shared" si="11"/>
        <v>0</v>
      </c>
    </row>
    <row r="84" spans="1:66" x14ac:dyDescent="0.25">
      <c r="AA84" t="s">
        <v>67</v>
      </c>
      <c r="AB84" t="s">
        <v>68</v>
      </c>
      <c r="AD84" s="17">
        <f>COUNT(AD3:AD83)</f>
        <v>77</v>
      </c>
    </row>
    <row r="85" spans="1:66" x14ac:dyDescent="0.25">
      <c r="AA85" t="s">
        <v>69</v>
      </c>
      <c r="AB85" t="s">
        <v>70</v>
      </c>
      <c r="AD85" s="17">
        <f>SUM(AD4:AD83)</f>
        <v>2</v>
      </c>
    </row>
    <row r="86" spans="1:66" x14ac:dyDescent="0.25">
      <c r="AB86" t="s">
        <v>71</v>
      </c>
      <c r="AD86" s="2">
        <f>COUNT(L4:L83)</f>
        <v>77</v>
      </c>
    </row>
  </sheetData>
  <mergeCells count="2">
    <mergeCell ref="K1:AD1"/>
    <mergeCell ref="AE1:AU1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6"/>
  <sheetViews>
    <sheetView zoomScale="70" zoomScaleNormal="70" zoomScalePageLayoutView="70" workbookViewId="0">
      <pane ySplit="3" topLeftCell="A44" activePane="bottomLeft" state="frozen"/>
      <selection pane="bottomLeft" activeCell="AD83" sqref="AD4:AD83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5" bestFit="1" customWidth="1"/>
    <col min="4" max="4" width="3.875" bestFit="1" customWidth="1"/>
    <col min="5" max="5" width="5.625" style="60" bestFit="1" customWidth="1"/>
    <col min="6" max="6" width="6.625" bestFit="1" customWidth="1"/>
    <col min="7" max="7" width="5.125" customWidth="1"/>
    <col min="8" max="8" width="5.5" bestFit="1" customWidth="1"/>
    <col min="9" max="9" width="7.125" customWidth="1"/>
    <col min="10" max="10" width="3" style="52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1.375" customWidth="1"/>
    <col min="22" max="22" width="7.125" style="2" customWidth="1"/>
    <col min="23" max="24" width="7.125" style="2" bestFit="1" customWidth="1"/>
    <col min="25" max="25" width="2" customWidth="1"/>
    <col min="26" max="28" width="7.125" customWidth="1"/>
    <col min="29" max="29" width="1" customWidth="1"/>
    <col min="30" max="30" width="9.625" style="17" customWidth="1"/>
    <col min="31" max="31" width="6.875" customWidth="1"/>
    <col min="32" max="37" width="2.5" bestFit="1" customWidth="1"/>
    <col min="38" max="38" width="3.625" bestFit="1" customWidth="1"/>
    <col min="39" max="39" width="4.625" bestFit="1" customWidth="1"/>
    <col min="40" max="40" width="7.125" customWidth="1"/>
    <col min="41" max="41" width="7.875" bestFit="1" customWidth="1"/>
    <col min="42" max="42" width="7.125" bestFit="1" customWidth="1"/>
    <col min="43" max="43" width="3.5" customWidth="1"/>
    <col min="44" max="44" width="7.125" bestFit="1" customWidth="1"/>
    <col min="45" max="45" width="8.375" bestFit="1" customWidth="1"/>
    <col min="46" max="46" width="8.375" customWidth="1"/>
    <col min="47" max="47" width="9.125" customWidth="1"/>
    <col min="48" max="48" width="1.875" style="58" customWidth="1"/>
    <col min="49" max="49" width="9.125" style="2" bestFit="1" customWidth="1"/>
    <col min="50" max="50" width="10" style="2" bestFit="1" customWidth="1"/>
    <col min="51" max="51" width="6.875" style="2" bestFit="1" customWidth="1"/>
    <col min="52" max="52" width="7.625" style="2" bestFit="1" customWidth="1"/>
    <col min="53" max="53" width="6.625" style="2" bestFit="1" customWidth="1"/>
    <col min="54" max="54" width="5.375" style="2" bestFit="1" customWidth="1"/>
    <col min="55" max="55" width="5" style="2" bestFit="1" customWidth="1"/>
    <col min="56" max="56" width="3.5" style="2" bestFit="1" customWidth="1"/>
    <col min="57" max="57" width="11.625" style="2" bestFit="1" customWidth="1"/>
    <col min="58" max="58" width="5.125" style="2" bestFit="1" customWidth="1"/>
    <col min="59" max="59" width="4.125" style="2" bestFit="1" customWidth="1"/>
    <col min="60" max="61" width="11.125" style="2"/>
  </cols>
  <sheetData>
    <row r="1" spans="1:66" x14ac:dyDescent="0.25">
      <c r="E1" s="59"/>
      <c r="F1" s="2"/>
      <c r="G1" s="2"/>
      <c r="H1" s="4"/>
      <c r="I1" s="4"/>
      <c r="J1" s="26"/>
      <c r="K1" s="108" t="s">
        <v>21</v>
      </c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10"/>
      <c r="AE1" s="111" t="s">
        <v>22</v>
      </c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3"/>
      <c r="AV1" s="55"/>
      <c r="AW1" s="4"/>
    </row>
    <row r="2" spans="1:66" s="3" customFormat="1" x14ac:dyDescent="0.25">
      <c r="E2" s="60"/>
      <c r="H2" s="4"/>
      <c r="I2" s="4"/>
      <c r="J2" s="27"/>
      <c r="K2" s="11" t="s">
        <v>26</v>
      </c>
      <c r="L2" s="3">
        <v>2</v>
      </c>
      <c r="S2" s="12"/>
      <c r="T2" s="12"/>
      <c r="U2" s="12"/>
      <c r="V2" s="4" t="s">
        <v>42</v>
      </c>
      <c r="W2" s="4" t="s">
        <v>42</v>
      </c>
      <c r="X2" s="4" t="s">
        <v>42</v>
      </c>
      <c r="Y2" s="8"/>
      <c r="Z2" s="12" t="s">
        <v>43</v>
      </c>
      <c r="AA2" s="3" t="s">
        <v>43</v>
      </c>
      <c r="AB2" s="3" t="s">
        <v>43</v>
      </c>
      <c r="AD2" s="16"/>
      <c r="AE2" s="4" t="s">
        <v>26</v>
      </c>
      <c r="AF2" s="3">
        <v>2</v>
      </c>
      <c r="AK2" s="12"/>
      <c r="AL2" s="12"/>
      <c r="AM2" s="12"/>
      <c r="AN2" s="4" t="s">
        <v>42</v>
      </c>
      <c r="AO2" s="4" t="s">
        <v>42</v>
      </c>
      <c r="AP2" s="4" t="s">
        <v>42</v>
      </c>
      <c r="AQ2" s="8"/>
      <c r="AR2" s="3" t="s">
        <v>43</v>
      </c>
      <c r="AS2" s="3" t="s">
        <v>43</v>
      </c>
      <c r="AT2" s="12" t="s">
        <v>43</v>
      </c>
      <c r="AV2" s="56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 t="s">
        <v>36</v>
      </c>
      <c r="BI2" s="4"/>
    </row>
    <row r="3" spans="1:66" s="5" customFormat="1" ht="27" customHeight="1" x14ac:dyDescent="0.25">
      <c r="A3" s="5" t="s">
        <v>0</v>
      </c>
      <c r="B3" s="5" t="s">
        <v>16</v>
      </c>
      <c r="C3" s="5" t="s">
        <v>49</v>
      </c>
      <c r="D3" s="5" t="s">
        <v>50</v>
      </c>
      <c r="E3" s="61" t="s">
        <v>1</v>
      </c>
      <c r="F3" s="6" t="s">
        <v>2</v>
      </c>
      <c r="G3" s="44" t="s">
        <v>23</v>
      </c>
      <c r="H3" s="6" t="s">
        <v>51</v>
      </c>
      <c r="I3" s="53" t="s">
        <v>57</v>
      </c>
      <c r="J3" s="54" t="s">
        <v>58</v>
      </c>
      <c r="K3" s="5" t="s">
        <v>29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40</v>
      </c>
      <c r="S3" s="36" t="s">
        <v>41</v>
      </c>
      <c r="T3" s="41" t="s">
        <v>54</v>
      </c>
      <c r="U3" s="41"/>
      <c r="V3" s="6" t="s">
        <v>35</v>
      </c>
      <c r="W3" s="6" t="s">
        <v>14</v>
      </c>
      <c r="X3" s="6" t="s">
        <v>45</v>
      </c>
      <c r="Y3" s="39"/>
      <c r="Z3" s="6" t="s">
        <v>35</v>
      </c>
      <c r="AA3" s="6" t="s">
        <v>14</v>
      </c>
      <c r="AB3" s="6" t="s">
        <v>45</v>
      </c>
      <c r="AD3" s="43" t="s">
        <v>55</v>
      </c>
      <c r="AE3" s="5" t="s">
        <v>29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40</v>
      </c>
      <c r="AM3" s="35" t="s">
        <v>41</v>
      </c>
      <c r="AN3" s="6" t="s">
        <v>35</v>
      </c>
      <c r="AO3" s="6" t="s">
        <v>14</v>
      </c>
      <c r="AP3" s="6" t="s">
        <v>45</v>
      </c>
      <c r="AQ3" s="39"/>
      <c r="AR3" s="6" t="s">
        <v>35</v>
      </c>
      <c r="AS3" s="6" t="s">
        <v>14</v>
      </c>
      <c r="AT3" s="6" t="s">
        <v>45</v>
      </c>
      <c r="AU3" s="42" t="s">
        <v>55</v>
      </c>
      <c r="AV3" s="57"/>
      <c r="AW3" s="23" t="s">
        <v>5</v>
      </c>
      <c r="AX3" s="23" t="s">
        <v>6</v>
      </c>
      <c r="AY3" s="6" t="s">
        <v>7</v>
      </c>
      <c r="AZ3" s="6" t="s">
        <v>8</v>
      </c>
      <c r="BA3" s="6" t="s">
        <v>9</v>
      </c>
      <c r="BB3" s="6" t="s">
        <v>10</v>
      </c>
      <c r="BC3" s="6" t="s">
        <v>11</v>
      </c>
      <c r="BD3" s="6" t="s">
        <v>12</v>
      </c>
      <c r="BE3" s="6" t="s">
        <v>13</v>
      </c>
      <c r="BF3" s="6" t="s">
        <v>4</v>
      </c>
      <c r="BG3" s="6" t="s">
        <v>3</v>
      </c>
      <c r="BH3" s="6" t="s">
        <v>24</v>
      </c>
      <c r="BI3" s="6" t="s">
        <v>37</v>
      </c>
      <c r="BK3" s="21" t="s">
        <v>78</v>
      </c>
      <c r="BL3" s="21" t="s">
        <v>79</v>
      </c>
      <c r="BM3" s="21" t="s">
        <v>80</v>
      </c>
      <c r="BN3" s="21" t="s">
        <v>81</v>
      </c>
    </row>
    <row r="4" spans="1:66" s="21" customFormat="1" x14ac:dyDescent="0.25">
      <c r="A4" s="45" t="s">
        <v>18</v>
      </c>
      <c r="B4" s="46" t="s">
        <v>18</v>
      </c>
      <c r="C4" s="21" t="s">
        <v>27</v>
      </c>
      <c r="D4" s="21" t="s">
        <v>18</v>
      </c>
      <c r="E4" s="62">
        <v>1</v>
      </c>
      <c r="F4" s="32">
        <v>1</v>
      </c>
      <c r="G4" s="21" t="s">
        <v>18</v>
      </c>
      <c r="H4" s="21" t="s">
        <v>18</v>
      </c>
      <c r="I4" s="21" t="s">
        <v>18</v>
      </c>
      <c r="J4" s="80" t="s">
        <v>53</v>
      </c>
      <c r="L4" s="21" t="s">
        <v>18</v>
      </c>
      <c r="M4" s="21" t="s">
        <v>18</v>
      </c>
      <c r="N4" s="21" t="s">
        <v>18</v>
      </c>
      <c r="O4" s="21" t="s">
        <v>18</v>
      </c>
      <c r="P4" s="21" t="s">
        <v>18</v>
      </c>
      <c r="Q4" s="21" t="s">
        <v>18</v>
      </c>
      <c r="V4" s="32"/>
      <c r="W4" s="32"/>
      <c r="X4" s="32"/>
      <c r="AD4" s="26" t="s">
        <v>18</v>
      </c>
      <c r="AF4" s="21" t="s">
        <v>18</v>
      </c>
      <c r="AG4" s="21" t="s">
        <v>18</v>
      </c>
      <c r="AH4" s="21" t="s">
        <v>18</v>
      </c>
      <c r="AI4" s="21" t="s">
        <v>18</v>
      </c>
      <c r="AJ4" s="21" t="s">
        <v>18</v>
      </c>
      <c r="AK4" s="21" t="s">
        <v>18</v>
      </c>
      <c r="AV4" s="87"/>
      <c r="AW4" s="32" t="s">
        <v>18</v>
      </c>
      <c r="AX4" s="32" t="s">
        <v>18</v>
      </c>
      <c r="AY4" s="32" t="s">
        <v>18</v>
      </c>
      <c r="AZ4" s="32" t="s">
        <v>18</v>
      </c>
      <c r="BA4" s="32" t="s">
        <v>18</v>
      </c>
      <c r="BB4" s="32" t="s">
        <v>18</v>
      </c>
      <c r="BC4" s="32" t="s">
        <v>18</v>
      </c>
      <c r="BD4" s="32" t="s">
        <v>18</v>
      </c>
      <c r="BE4" s="32" t="s">
        <v>18</v>
      </c>
      <c r="BF4" s="32" t="s">
        <v>18</v>
      </c>
      <c r="BG4" s="32"/>
      <c r="BH4" s="32"/>
      <c r="BI4" s="32"/>
      <c r="BK4" s="105" t="str">
        <f>IF(G4="B-C",IF(AND(SUM(L4:O4)=0,P4=1,Q4=0),1,IF(L4="-","-",0)),IF(AND(SUM(L4:O4)=0,P4=0,Q4=1),1,IF(L4="-","-",0)))</f>
        <v>-</v>
      </c>
      <c r="BL4" s="99" t="str">
        <f>IF(AND(SUM(L4:O4)=0,P4=1,Q4=1),1,IF(L4="-","-",0))</f>
        <v>-</v>
      </c>
      <c r="BM4" s="105" t="str">
        <f>IF(G4="B-C",IF(AND(SUM(L4:O4)=0,P4=0,Q4=1),1,IF(L4="-","-",0)),IF(AND(SUM(L4:O4)=0,P4=1,Q4=0),1,IF(L4="-","-",0)))</f>
        <v>-</v>
      </c>
      <c r="BN4" s="105" t="str">
        <f>IF(AND(SUM(L4:O4)&gt;0,P4=0,Q4=0),1,IF(L4="-","-",0))</f>
        <v>-</v>
      </c>
    </row>
    <row r="5" spans="1:66" s="21" customFormat="1" x14ac:dyDescent="0.25">
      <c r="A5" s="45">
        <v>42111</v>
      </c>
      <c r="B5" s="46" t="str">
        <f t="shared" ref="B5:B63" si="0">RIGHT(YEAR(A5),2)&amp;TEXT(A5-DATE(YEAR(A5),1,0),"000")</f>
        <v>15107</v>
      </c>
      <c r="C5" s="21" t="s">
        <v>27</v>
      </c>
      <c r="D5" s="21" t="s">
        <v>33</v>
      </c>
      <c r="E5" s="62">
        <v>1</v>
      </c>
      <c r="F5" s="32">
        <v>2</v>
      </c>
      <c r="G5" s="21" t="s">
        <v>25</v>
      </c>
      <c r="H5" s="21">
        <v>1847</v>
      </c>
      <c r="I5" s="47">
        <f t="shared" ref="I5:I46" si="1">H5-600</f>
        <v>1247</v>
      </c>
      <c r="J5" s="80" t="s">
        <v>53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V5" s="32"/>
      <c r="W5" s="32"/>
      <c r="X5" s="32"/>
      <c r="AD5" s="26">
        <v>0</v>
      </c>
      <c r="AF5" s="21">
        <v>0</v>
      </c>
      <c r="AG5" s="21">
        <v>0</v>
      </c>
      <c r="AH5" s="21">
        <v>0</v>
      </c>
      <c r="AI5" s="21">
        <v>0</v>
      </c>
      <c r="AJ5" s="21">
        <v>0</v>
      </c>
      <c r="AK5" s="21">
        <v>0</v>
      </c>
      <c r="AV5" s="87"/>
      <c r="AW5" s="32">
        <v>77.900000000000006</v>
      </c>
      <c r="AX5" s="32">
        <v>74.7</v>
      </c>
      <c r="AY5" s="32">
        <v>1010.1</v>
      </c>
      <c r="AZ5" s="32">
        <v>1009.5</v>
      </c>
      <c r="BA5" s="32">
        <v>0</v>
      </c>
      <c r="BB5" s="32">
        <v>2</v>
      </c>
      <c r="BC5" s="32">
        <v>6.5</v>
      </c>
      <c r="BD5" s="32">
        <v>5</v>
      </c>
      <c r="BE5" s="32" t="s">
        <v>17</v>
      </c>
      <c r="BF5" s="32">
        <v>1</v>
      </c>
      <c r="BG5" s="32"/>
      <c r="BH5" s="32"/>
      <c r="BI5" s="32"/>
      <c r="BK5" s="105">
        <f t="shared" ref="BK5:BK68" si="2">IF(G5="B-C",IF(AND(SUM(L5:O5)=0,P5=1,Q5=0),1,IF(L5="-","-",0)),IF(AND(SUM(L5:O5)=0,P5=0,Q5=1),1,IF(L5="-","-",0)))</f>
        <v>0</v>
      </c>
      <c r="BL5" s="99">
        <f t="shared" ref="BL5:BL68" si="3">IF(AND(SUM(L5:O5)=0,P5=1,Q5=1),1,IF(L5="-","-",0))</f>
        <v>0</v>
      </c>
      <c r="BM5" s="105">
        <f t="shared" ref="BM5:BM68" si="4">IF(G5="B-C",IF(AND(SUM(L5:O5)=0,P5=0,Q5=1),1,IF(L5="-","-",0)),IF(AND(SUM(L5:O5)=0,P5=1,Q5=0),1,IF(L5="-","-",0)))</f>
        <v>0</v>
      </c>
      <c r="BN5" s="105">
        <f t="shared" ref="BN5:BN68" si="5">IF(AND(SUM(L5:O5)&gt;0,P5=0,Q5=0),1,IF(L5="-","-",0))</f>
        <v>0</v>
      </c>
    </row>
    <row r="6" spans="1:66" s="21" customFormat="1" x14ac:dyDescent="0.25">
      <c r="A6" s="45">
        <v>42111</v>
      </c>
      <c r="B6" s="46" t="str">
        <f t="shared" si="0"/>
        <v>15107</v>
      </c>
      <c r="C6" s="21" t="s">
        <v>27</v>
      </c>
      <c r="D6" s="21" t="s">
        <v>33</v>
      </c>
      <c r="E6" s="62">
        <v>1</v>
      </c>
      <c r="F6" s="32">
        <v>3</v>
      </c>
      <c r="G6" s="21" t="s">
        <v>25</v>
      </c>
      <c r="H6" s="21">
        <v>1835</v>
      </c>
      <c r="I6" s="47">
        <f t="shared" si="1"/>
        <v>1235</v>
      </c>
      <c r="J6" s="80" t="s">
        <v>53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V6" s="32"/>
      <c r="W6" s="32"/>
      <c r="X6" s="32"/>
      <c r="AD6" s="26">
        <v>0</v>
      </c>
      <c r="AF6" s="21">
        <v>0</v>
      </c>
      <c r="AG6" s="21">
        <v>0</v>
      </c>
      <c r="AH6" s="21">
        <v>0</v>
      </c>
      <c r="AI6" s="21">
        <v>0</v>
      </c>
      <c r="AJ6" s="21">
        <v>0</v>
      </c>
      <c r="AK6" s="21">
        <v>0</v>
      </c>
      <c r="AV6" s="87"/>
      <c r="AW6" s="32">
        <v>77.900000000000006</v>
      </c>
      <c r="AX6" s="32">
        <v>74.7</v>
      </c>
      <c r="AY6" s="32">
        <v>1010.1</v>
      </c>
      <c r="AZ6" s="32">
        <v>1009.5</v>
      </c>
      <c r="BA6" s="22">
        <v>0</v>
      </c>
      <c r="BB6" s="32">
        <v>3</v>
      </c>
      <c r="BC6" s="32">
        <v>10.5</v>
      </c>
      <c r="BD6" s="32">
        <v>5</v>
      </c>
      <c r="BE6" s="32" t="s">
        <v>17</v>
      </c>
      <c r="BF6" s="32">
        <v>1</v>
      </c>
      <c r="BG6" s="32"/>
      <c r="BH6" s="32"/>
      <c r="BI6" s="32"/>
      <c r="BK6" s="105">
        <f t="shared" si="2"/>
        <v>0</v>
      </c>
      <c r="BL6" s="99">
        <f t="shared" si="3"/>
        <v>0</v>
      </c>
      <c r="BM6" s="105">
        <f t="shared" si="4"/>
        <v>0</v>
      </c>
      <c r="BN6" s="105">
        <f t="shared" si="5"/>
        <v>0</v>
      </c>
    </row>
    <row r="7" spans="1:66" s="21" customFormat="1" x14ac:dyDescent="0.25">
      <c r="A7" s="45">
        <v>42111</v>
      </c>
      <c r="B7" s="46" t="str">
        <f t="shared" si="0"/>
        <v>15107</v>
      </c>
      <c r="C7" s="21" t="s">
        <v>27</v>
      </c>
      <c r="D7" s="21" t="s">
        <v>33</v>
      </c>
      <c r="E7" s="62">
        <v>1</v>
      </c>
      <c r="F7" s="32">
        <v>4</v>
      </c>
      <c r="G7" s="21" t="s">
        <v>25</v>
      </c>
      <c r="H7" s="21">
        <v>1823</v>
      </c>
      <c r="I7" s="47">
        <f t="shared" si="1"/>
        <v>1223</v>
      </c>
      <c r="J7" s="80" t="s">
        <v>53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V7" s="32"/>
      <c r="W7" s="32"/>
      <c r="X7" s="32"/>
      <c r="AD7" s="26">
        <v>0</v>
      </c>
      <c r="AF7" s="21">
        <v>0</v>
      </c>
      <c r="AG7" s="21">
        <v>0</v>
      </c>
      <c r="AH7" s="21">
        <v>0</v>
      </c>
      <c r="AI7" s="21">
        <v>0</v>
      </c>
      <c r="AJ7" s="21">
        <v>0</v>
      </c>
      <c r="AK7" s="21">
        <v>0</v>
      </c>
      <c r="AV7" s="87"/>
      <c r="AW7" s="32">
        <v>77.900000000000006</v>
      </c>
      <c r="AX7" s="32">
        <v>74.7</v>
      </c>
      <c r="AY7" s="32">
        <v>1010.1</v>
      </c>
      <c r="AZ7" s="32">
        <v>1009.5</v>
      </c>
      <c r="BA7" s="22">
        <v>0</v>
      </c>
      <c r="BB7" s="32">
        <v>3</v>
      </c>
      <c r="BC7" s="32">
        <v>13.6</v>
      </c>
      <c r="BD7" s="32">
        <v>5</v>
      </c>
      <c r="BE7" s="32" t="s">
        <v>17</v>
      </c>
      <c r="BF7" s="32">
        <v>1</v>
      </c>
      <c r="BG7" s="32"/>
      <c r="BH7" s="32"/>
      <c r="BI7" s="32"/>
      <c r="BK7" s="105">
        <f t="shared" si="2"/>
        <v>0</v>
      </c>
      <c r="BL7" s="99">
        <f t="shared" si="3"/>
        <v>0</v>
      </c>
      <c r="BM7" s="105">
        <f t="shared" si="4"/>
        <v>0</v>
      </c>
      <c r="BN7" s="105">
        <f t="shared" si="5"/>
        <v>0</v>
      </c>
    </row>
    <row r="8" spans="1:66" s="21" customFormat="1" x14ac:dyDescent="0.25">
      <c r="A8" s="45">
        <v>42111</v>
      </c>
      <c r="B8" s="46" t="str">
        <f t="shared" si="0"/>
        <v>15107</v>
      </c>
      <c r="C8" s="21" t="s">
        <v>27</v>
      </c>
      <c r="D8" s="21" t="s">
        <v>33</v>
      </c>
      <c r="E8" s="62">
        <v>1</v>
      </c>
      <c r="F8" s="32">
        <v>5</v>
      </c>
      <c r="G8" s="21" t="s">
        <v>25</v>
      </c>
      <c r="H8" s="21">
        <v>1810</v>
      </c>
      <c r="I8" s="47">
        <f t="shared" si="1"/>
        <v>1210</v>
      </c>
      <c r="J8" s="80" t="s">
        <v>53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V8" s="32"/>
      <c r="W8" s="32"/>
      <c r="X8" s="32"/>
      <c r="AD8" s="26">
        <v>0</v>
      </c>
      <c r="AF8" s="21">
        <v>0</v>
      </c>
      <c r="AG8" s="21">
        <v>0</v>
      </c>
      <c r="AH8" s="21">
        <v>0</v>
      </c>
      <c r="AI8" s="21">
        <v>0</v>
      </c>
      <c r="AJ8" s="21">
        <v>0</v>
      </c>
      <c r="AK8" s="21">
        <v>0</v>
      </c>
      <c r="AV8" s="87"/>
      <c r="AW8" s="32">
        <v>77.900000000000006</v>
      </c>
      <c r="AX8" s="32">
        <v>74.7</v>
      </c>
      <c r="AY8" s="32">
        <v>1010.1</v>
      </c>
      <c r="AZ8" s="32">
        <v>1009.5</v>
      </c>
      <c r="BA8" s="22">
        <v>0</v>
      </c>
      <c r="BB8" s="32">
        <v>3</v>
      </c>
      <c r="BC8" s="32">
        <v>9.8000000000000007</v>
      </c>
      <c r="BD8" s="32">
        <v>5</v>
      </c>
      <c r="BE8" s="32" t="s">
        <v>17</v>
      </c>
      <c r="BF8" s="32">
        <v>1</v>
      </c>
      <c r="BG8" s="32"/>
      <c r="BH8" s="32"/>
      <c r="BI8" s="32"/>
      <c r="BK8" s="105">
        <f t="shared" si="2"/>
        <v>0</v>
      </c>
      <c r="BL8" s="99">
        <f t="shared" si="3"/>
        <v>0</v>
      </c>
      <c r="BM8" s="105">
        <f t="shared" si="4"/>
        <v>0</v>
      </c>
      <c r="BN8" s="105">
        <f t="shared" si="5"/>
        <v>0</v>
      </c>
    </row>
    <row r="9" spans="1:66" s="21" customFormat="1" x14ac:dyDescent="0.25">
      <c r="A9" s="45">
        <v>42111</v>
      </c>
      <c r="B9" s="46" t="str">
        <f t="shared" si="0"/>
        <v>15107</v>
      </c>
      <c r="C9" s="21" t="s">
        <v>27</v>
      </c>
      <c r="D9" s="21" t="s">
        <v>33</v>
      </c>
      <c r="E9" s="62">
        <v>1</v>
      </c>
      <c r="F9" s="32">
        <v>6</v>
      </c>
      <c r="G9" s="21" t="s">
        <v>25</v>
      </c>
      <c r="H9" s="21">
        <v>1745</v>
      </c>
      <c r="I9" s="47">
        <f t="shared" si="1"/>
        <v>1145</v>
      </c>
      <c r="J9" s="80" t="s">
        <v>53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V9" s="32"/>
      <c r="W9" s="32"/>
      <c r="X9" s="32"/>
      <c r="AD9" s="26">
        <v>0</v>
      </c>
      <c r="AF9" s="21">
        <v>0</v>
      </c>
      <c r="AG9" s="21">
        <v>0</v>
      </c>
      <c r="AH9" s="21">
        <v>0</v>
      </c>
      <c r="AI9" s="21">
        <v>0</v>
      </c>
      <c r="AJ9" s="21">
        <v>0</v>
      </c>
      <c r="AK9" s="21">
        <v>0</v>
      </c>
      <c r="AV9" s="87"/>
      <c r="AW9" s="32">
        <v>77.900000000000006</v>
      </c>
      <c r="AX9" s="32">
        <v>74.7</v>
      </c>
      <c r="AY9" s="32">
        <v>1010.1</v>
      </c>
      <c r="AZ9" s="32">
        <v>1009.5</v>
      </c>
      <c r="BA9" s="22">
        <v>0</v>
      </c>
      <c r="BB9" s="32">
        <v>3</v>
      </c>
      <c r="BC9" s="32">
        <v>4.5</v>
      </c>
      <c r="BD9" s="32">
        <v>5</v>
      </c>
      <c r="BE9" s="32" t="s">
        <v>17</v>
      </c>
      <c r="BF9" s="32">
        <v>1</v>
      </c>
      <c r="BG9" s="32"/>
      <c r="BH9" s="32"/>
      <c r="BI9" s="32"/>
      <c r="BK9" s="105">
        <f t="shared" si="2"/>
        <v>0</v>
      </c>
      <c r="BL9" s="99">
        <f t="shared" si="3"/>
        <v>0</v>
      </c>
      <c r="BM9" s="105">
        <f t="shared" si="4"/>
        <v>0</v>
      </c>
      <c r="BN9" s="105">
        <f t="shared" si="5"/>
        <v>0</v>
      </c>
    </row>
    <row r="10" spans="1:66" s="72" customFormat="1" x14ac:dyDescent="0.25">
      <c r="A10" s="70">
        <v>42111</v>
      </c>
      <c r="B10" s="71" t="str">
        <f t="shared" si="0"/>
        <v>15107</v>
      </c>
      <c r="C10" s="72" t="s">
        <v>27</v>
      </c>
      <c r="D10" s="72" t="s">
        <v>33</v>
      </c>
      <c r="E10" s="84">
        <v>1</v>
      </c>
      <c r="F10" s="73">
        <v>7</v>
      </c>
      <c r="G10" s="72" t="s">
        <v>25</v>
      </c>
      <c r="H10" s="72">
        <v>1735</v>
      </c>
      <c r="I10" s="23">
        <f t="shared" si="1"/>
        <v>1135</v>
      </c>
      <c r="J10" s="86" t="s">
        <v>53</v>
      </c>
      <c r="L10" s="72">
        <v>0</v>
      </c>
      <c r="M10" s="72">
        <v>0</v>
      </c>
      <c r="N10" s="72">
        <v>0</v>
      </c>
      <c r="O10" s="72">
        <v>0</v>
      </c>
      <c r="P10" s="72">
        <v>0</v>
      </c>
      <c r="Q10" s="72">
        <v>0</v>
      </c>
      <c r="V10" s="73"/>
      <c r="W10" s="73"/>
      <c r="X10" s="73"/>
      <c r="AD10" s="75">
        <v>0</v>
      </c>
      <c r="AF10" s="72">
        <v>0</v>
      </c>
      <c r="AG10" s="72">
        <v>0</v>
      </c>
      <c r="AH10" s="72">
        <v>0</v>
      </c>
      <c r="AI10" s="72">
        <v>0</v>
      </c>
      <c r="AJ10" s="72">
        <v>0</v>
      </c>
      <c r="AK10" s="72">
        <v>0</v>
      </c>
      <c r="AV10" s="90"/>
      <c r="AW10" s="73">
        <v>77.900000000000006</v>
      </c>
      <c r="AX10" s="73">
        <v>74.7</v>
      </c>
      <c r="AY10" s="73">
        <v>1010.1</v>
      </c>
      <c r="AZ10" s="73">
        <v>1009.5</v>
      </c>
      <c r="BA10" s="23">
        <v>0</v>
      </c>
      <c r="BB10" s="73">
        <v>2</v>
      </c>
      <c r="BC10" s="73">
        <v>10.5</v>
      </c>
      <c r="BD10" s="73">
        <v>2</v>
      </c>
      <c r="BE10" s="73" t="s">
        <v>17</v>
      </c>
      <c r="BF10" s="73">
        <v>1</v>
      </c>
      <c r="BG10" s="73"/>
      <c r="BH10" s="73"/>
      <c r="BI10" s="73"/>
      <c r="BK10" s="106">
        <f t="shared" si="2"/>
        <v>0</v>
      </c>
      <c r="BL10" s="107">
        <f t="shared" si="3"/>
        <v>0</v>
      </c>
      <c r="BM10" s="106">
        <f t="shared" si="4"/>
        <v>0</v>
      </c>
      <c r="BN10" s="106">
        <f t="shared" si="5"/>
        <v>0</v>
      </c>
    </row>
    <row r="11" spans="1:66" s="21" customFormat="1" x14ac:dyDescent="0.25">
      <c r="A11" s="45">
        <v>42113</v>
      </c>
      <c r="B11" s="46" t="str">
        <f t="shared" si="0"/>
        <v>15109</v>
      </c>
      <c r="C11" s="21" t="s">
        <v>27</v>
      </c>
      <c r="D11" s="21" t="s">
        <v>33</v>
      </c>
      <c r="E11" s="62">
        <v>2</v>
      </c>
      <c r="F11" s="32">
        <v>1</v>
      </c>
      <c r="G11" s="21" t="s">
        <v>25</v>
      </c>
      <c r="H11" s="21">
        <v>1800</v>
      </c>
      <c r="I11" s="47">
        <f t="shared" si="1"/>
        <v>1200</v>
      </c>
      <c r="J11" s="80" t="s">
        <v>37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V11" s="32"/>
      <c r="W11" s="32"/>
      <c r="X11" s="32"/>
      <c r="AD11" s="26">
        <v>0</v>
      </c>
      <c r="AF11" s="21">
        <v>2</v>
      </c>
      <c r="AG11" s="21">
        <v>0</v>
      </c>
      <c r="AH11" s="21">
        <v>0</v>
      </c>
      <c r="AI11" s="21">
        <v>0</v>
      </c>
      <c r="AJ11" s="21">
        <v>0</v>
      </c>
      <c r="AK11" s="21">
        <v>0</v>
      </c>
      <c r="AN11" s="21" t="s">
        <v>60</v>
      </c>
      <c r="AO11" s="21" t="s">
        <v>59</v>
      </c>
      <c r="AP11" s="21">
        <v>190</v>
      </c>
      <c r="AR11" s="21" t="s">
        <v>60</v>
      </c>
      <c r="AS11" s="21" t="s">
        <v>59</v>
      </c>
      <c r="AT11" s="21">
        <v>150</v>
      </c>
      <c r="AV11" s="87"/>
      <c r="AW11" s="32">
        <v>79</v>
      </c>
      <c r="AX11" s="32">
        <v>75.7</v>
      </c>
      <c r="AY11" s="32">
        <v>1007.6</v>
      </c>
      <c r="AZ11" s="32">
        <v>1007.1</v>
      </c>
      <c r="BA11" s="32">
        <v>0</v>
      </c>
      <c r="BB11" s="32">
        <v>4</v>
      </c>
      <c r="BC11" s="32">
        <v>18.2</v>
      </c>
      <c r="BD11" s="32">
        <v>1</v>
      </c>
      <c r="BE11" s="32" t="s">
        <v>17</v>
      </c>
      <c r="BF11" s="32">
        <v>1</v>
      </c>
      <c r="BG11" s="32"/>
      <c r="BH11" s="32"/>
      <c r="BI11" s="32"/>
      <c r="BK11" s="105">
        <f t="shared" si="2"/>
        <v>0</v>
      </c>
      <c r="BL11" s="99">
        <f t="shared" si="3"/>
        <v>0</v>
      </c>
      <c r="BM11" s="105">
        <f t="shared" si="4"/>
        <v>0</v>
      </c>
      <c r="BN11" s="105">
        <f t="shared" si="5"/>
        <v>0</v>
      </c>
    </row>
    <row r="12" spans="1:66" s="21" customFormat="1" x14ac:dyDescent="0.25">
      <c r="A12" s="45">
        <v>42113</v>
      </c>
      <c r="B12" s="46" t="str">
        <f t="shared" si="0"/>
        <v>15109</v>
      </c>
      <c r="C12" s="21" t="s">
        <v>27</v>
      </c>
      <c r="D12" s="21" t="s">
        <v>33</v>
      </c>
      <c r="E12" s="62">
        <v>2</v>
      </c>
      <c r="F12" s="32">
        <v>2</v>
      </c>
      <c r="G12" s="21" t="s">
        <v>25</v>
      </c>
      <c r="H12" s="21">
        <v>1810</v>
      </c>
      <c r="I12" s="47">
        <f t="shared" si="1"/>
        <v>1210</v>
      </c>
      <c r="J12" s="80" t="s">
        <v>37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V12" s="32"/>
      <c r="W12" s="32"/>
      <c r="X12" s="32"/>
      <c r="AD12" s="26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V12" s="87"/>
      <c r="AW12" s="32">
        <v>79</v>
      </c>
      <c r="AX12" s="32">
        <v>75.7</v>
      </c>
      <c r="AY12" s="32">
        <v>1007.6</v>
      </c>
      <c r="AZ12" s="32">
        <v>1007.1</v>
      </c>
      <c r="BA12" s="32">
        <v>0</v>
      </c>
      <c r="BB12" s="32">
        <v>4</v>
      </c>
      <c r="BC12" s="32">
        <v>16.5</v>
      </c>
      <c r="BD12" s="32">
        <v>1</v>
      </c>
      <c r="BE12" s="32" t="s">
        <v>17</v>
      </c>
      <c r="BF12" s="32">
        <v>1</v>
      </c>
      <c r="BG12" s="32"/>
      <c r="BH12" s="32"/>
      <c r="BI12" s="32"/>
      <c r="BK12" s="105">
        <f t="shared" si="2"/>
        <v>0</v>
      </c>
      <c r="BL12" s="99">
        <f t="shared" si="3"/>
        <v>0</v>
      </c>
      <c r="BM12" s="105">
        <f t="shared" si="4"/>
        <v>0</v>
      </c>
      <c r="BN12" s="105">
        <f t="shared" si="5"/>
        <v>0</v>
      </c>
    </row>
    <row r="13" spans="1:66" s="21" customFormat="1" x14ac:dyDescent="0.25">
      <c r="A13" s="45">
        <v>42113</v>
      </c>
      <c r="B13" s="46" t="str">
        <f t="shared" si="0"/>
        <v>15109</v>
      </c>
      <c r="C13" s="21" t="s">
        <v>27</v>
      </c>
      <c r="D13" s="21" t="s">
        <v>33</v>
      </c>
      <c r="E13" s="62">
        <v>2</v>
      </c>
      <c r="F13" s="32">
        <v>3</v>
      </c>
      <c r="G13" s="21" t="s">
        <v>25</v>
      </c>
      <c r="H13" s="21">
        <v>1826</v>
      </c>
      <c r="I13" s="47">
        <f t="shared" si="1"/>
        <v>1226</v>
      </c>
      <c r="J13" s="80" t="s">
        <v>37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V13" s="32"/>
      <c r="W13" s="32"/>
      <c r="X13" s="32"/>
      <c r="AD13" s="26">
        <v>0</v>
      </c>
      <c r="AF13" s="21">
        <v>0</v>
      </c>
      <c r="AG13" s="21">
        <v>0</v>
      </c>
      <c r="AH13" s="21">
        <v>0</v>
      </c>
      <c r="AI13" s="21">
        <v>0</v>
      </c>
      <c r="AJ13" s="21">
        <v>0</v>
      </c>
      <c r="AK13" s="21">
        <v>0</v>
      </c>
      <c r="AV13" s="87"/>
      <c r="AW13" s="32">
        <v>79</v>
      </c>
      <c r="AX13" s="32">
        <v>75.7</v>
      </c>
      <c r="AY13" s="32">
        <v>1007.6</v>
      </c>
      <c r="AZ13" s="32">
        <v>1007.1</v>
      </c>
      <c r="BA13" s="32">
        <v>0</v>
      </c>
      <c r="BB13" s="32">
        <v>4</v>
      </c>
      <c r="BC13" s="32">
        <v>18.8</v>
      </c>
      <c r="BD13" s="32">
        <v>1</v>
      </c>
      <c r="BE13" s="32" t="s">
        <v>17</v>
      </c>
      <c r="BF13" s="32">
        <v>1</v>
      </c>
      <c r="BG13" s="32"/>
      <c r="BH13" s="32"/>
      <c r="BI13" s="32"/>
      <c r="BK13" s="105">
        <f t="shared" si="2"/>
        <v>0</v>
      </c>
      <c r="BL13" s="99">
        <f t="shared" si="3"/>
        <v>0</v>
      </c>
      <c r="BM13" s="105">
        <f t="shared" si="4"/>
        <v>0</v>
      </c>
      <c r="BN13" s="105">
        <f t="shared" si="5"/>
        <v>0</v>
      </c>
    </row>
    <row r="14" spans="1:66" s="21" customFormat="1" x14ac:dyDescent="0.25">
      <c r="A14" s="45">
        <v>42113</v>
      </c>
      <c r="B14" s="46" t="str">
        <f t="shared" si="0"/>
        <v>15109</v>
      </c>
      <c r="C14" s="21" t="s">
        <v>27</v>
      </c>
      <c r="D14" s="21" t="s">
        <v>33</v>
      </c>
      <c r="E14" s="62">
        <v>2</v>
      </c>
      <c r="F14" s="32">
        <v>4</v>
      </c>
      <c r="G14" s="21" t="s">
        <v>25</v>
      </c>
      <c r="H14" s="21">
        <v>1840</v>
      </c>
      <c r="I14" s="47">
        <f t="shared" si="1"/>
        <v>1240</v>
      </c>
      <c r="J14" s="80" t="s">
        <v>37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V14" s="32"/>
      <c r="W14" s="32"/>
      <c r="X14" s="32"/>
      <c r="AD14" s="26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V14" s="87"/>
      <c r="AW14" s="32">
        <v>79</v>
      </c>
      <c r="AX14" s="32">
        <v>75.7</v>
      </c>
      <c r="AY14" s="32">
        <v>1007.6</v>
      </c>
      <c r="AZ14" s="32">
        <v>1007.1</v>
      </c>
      <c r="BA14" s="32">
        <v>0</v>
      </c>
      <c r="BB14" s="32">
        <v>3</v>
      </c>
      <c r="BC14" s="32">
        <v>15</v>
      </c>
      <c r="BD14" s="32">
        <v>1</v>
      </c>
      <c r="BE14" s="32" t="s">
        <v>17</v>
      </c>
      <c r="BF14" s="32">
        <v>1</v>
      </c>
      <c r="BG14" s="32"/>
      <c r="BH14" s="32"/>
      <c r="BI14" s="32"/>
      <c r="BK14" s="105">
        <f t="shared" si="2"/>
        <v>0</v>
      </c>
      <c r="BL14" s="99">
        <f t="shared" si="3"/>
        <v>0</v>
      </c>
      <c r="BM14" s="105">
        <f t="shared" si="4"/>
        <v>0</v>
      </c>
      <c r="BN14" s="105">
        <f t="shared" si="5"/>
        <v>0</v>
      </c>
    </row>
    <row r="15" spans="1:66" s="21" customFormat="1" x14ac:dyDescent="0.25">
      <c r="A15" s="45">
        <v>42113</v>
      </c>
      <c r="B15" s="46" t="str">
        <f t="shared" si="0"/>
        <v>15109</v>
      </c>
      <c r="C15" s="21" t="s">
        <v>27</v>
      </c>
      <c r="D15" s="21" t="s">
        <v>33</v>
      </c>
      <c r="E15" s="62">
        <v>2</v>
      </c>
      <c r="F15" s="32">
        <v>5</v>
      </c>
      <c r="G15" s="21" t="s">
        <v>25</v>
      </c>
      <c r="H15" s="21">
        <v>1857</v>
      </c>
      <c r="I15" s="47">
        <f t="shared" si="1"/>
        <v>1257</v>
      </c>
      <c r="J15" s="80" t="s">
        <v>37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V15" s="32"/>
      <c r="W15" s="32"/>
      <c r="X15" s="32"/>
      <c r="AD15" s="26">
        <v>0</v>
      </c>
      <c r="AF15" s="21">
        <v>0</v>
      </c>
      <c r="AG15" s="21">
        <v>0</v>
      </c>
      <c r="AH15" s="21">
        <v>0</v>
      </c>
      <c r="AI15" s="21">
        <v>0</v>
      </c>
      <c r="AJ15" s="21">
        <v>0</v>
      </c>
      <c r="AK15" s="21">
        <v>0</v>
      </c>
      <c r="AV15" s="87"/>
      <c r="AW15" s="32">
        <v>79</v>
      </c>
      <c r="AX15" s="32">
        <v>75.7</v>
      </c>
      <c r="AY15" s="32">
        <v>1007.6</v>
      </c>
      <c r="AZ15" s="32">
        <v>1007.1</v>
      </c>
      <c r="BA15" s="32">
        <v>0</v>
      </c>
      <c r="BB15" s="32">
        <v>1</v>
      </c>
      <c r="BC15" s="32">
        <v>4.5999999999999996</v>
      </c>
      <c r="BD15" s="32">
        <v>1</v>
      </c>
      <c r="BE15" s="32" t="s">
        <v>17</v>
      </c>
      <c r="BF15" s="32">
        <v>1</v>
      </c>
      <c r="BG15" s="32"/>
      <c r="BH15" s="32"/>
      <c r="BI15" s="32"/>
      <c r="BK15" s="105">
        <f t="shared" si="2"/>
        <v>0</v>
      </c>
      <c r="BL15" s="99">
        <f t="shared" si="3"/>
        <v>0</v>
      </c>
      <c r="BM15" s="105">
        <f t="shared" si="4"/>
        <v>0</v>
      </c>
      <c r="BN15" s="105">
        <f t="shared" si="5"/>
        <v>0</v>
      </c>
    </row>
    <row r="16" spans="1:66" s="21" customFormat="1" x14ac:dyDescent="0.25">
      <c r="A16" s="45">
        <v>42113</v>
      </c>
      <c r="B16" s="46" t="str">
        <f t="shared" si="0"/>
        <v>15109</v>
      </c>
      <c r="C16" s="21" t="s">
        <v>27</v>
      </c>
      <c r="D16" s="21" t="s">
        <v>33</v>
      </c>
      <c r="E16" s="62">
        <v>2</v>
      </c>
      <c r="F16" s="32">
        <v>6</v>
      </c>
      <c r="G16" s="21" t="s">
        <v>25</v>
      </c>
      <c r="H16" s="21">
        <v>1905</v>
      </c>
      <c r="I16" s="47">
        <f t="shared" si="1"/>
        <v>1305</v>
      </c>
      <c r="J16" s="80" t="s">
        <v>37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V16" s="32"/>
      <c r="W16" s="32"/>
      <c r="X16" s="32"/>
      <c r="AD16" s="26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K16" s="21">
        <v>0</v>
      </c>
      <c r="AV16" s="87"/>
      <c r="AW16" s="32">
        <v>79</v>
      </c>
      <c r="AX16" s="32">
        <v>75.7</v>
      </c>
      <c r="AY16" s="32">
        <v>1007.6</v>
      </c>
      <c r="AZ16" s="32">
        <v>1007.1</v>
      </c>
      <c r="BA16" s="32">
        <v>0</v>
      </c>
      <c r="BB16" s="32">
        <v>2</v>
      </c>
      <c r="BC16" s="32">
        <v>13.6</v>
      </c>
      <c r="BD16" s="32">
        <v>1</v>
      </c>
      <c r="BE16" s="32" t="s">
        <v>17</v>
      </c>
      <c r="BF16" s="32">
        <v>1</v>
      </c>
      <c r="BG16" s="32"/>
      <c r="BH16" s="32"/>
      <c r="BI16" s="32"/>
      <c r="BK16" s="105">
        <f t="shared" si="2"/>
        <v>0</v>
      </c>
      <c r="BL16" s="99">
        <f t="shared" si="3"/>
        <v>0</v>
      </c>
      <c r="BM16" s="105">
        <f t="shared" si="4"/>
        <v>0</v>
      </c>
      <c r="BN16" s="105">
        <f t="shared" si="5"/>
        <v>0</v>
      </c>
    </row>
    <row r="17" spans="1:66" s="21" customFormat="1" x14ac:dyDescent="0.25">
      <c r="A17" s="45">
        <v>42113</v>
      </c>
      <c r="B17" s="46" t="str">
        <f t="shared" si="0"/>
        <v>15109</v>
      </c>
      <c r="C17" s="21" t="s">
        <v>27</v>
      </c>
      <c r="D17" s="21" t="s">
        <v>33</v>
      </c>
      <c r="E17" s="62">
        <v>2</v>
      </c>
      <c r="F17" s="32">
        <v>7</v>
      </c>
      <c r="G17" s="21" t="s">
        <v>25</v>
      </c>
      <c r="H17" s="21">
        <v>1915</v>
      </c>
      <c r="I17" s="47">
        <f t="shared" si="1"/>
        <v>1315</v>
      </c>
      <c r="J17" s="80" t="s">
        <v>37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V17" s="32"/>
      <c r="W17" s="32"/>
      <c r="X17" s="32"/>
      <c r="AD17" s="26">
        <v>0</v>
      </c>
      <c r="AF17" s="21">
        <v>0</v>
      </c>
      <c r="AG17" s="21">
        <v>0</v>
      </c>
      <c r="AH17" s="21">
        <v>0</v>
      </c>
      <c r="AI17" s="21">
        <v>0</v>
      </c>
      <c r="AJ17" s="21">
        <v>0</v>
      </c>
      <c r="AK17" s="21">
        <v>0</v>
      </c>
      <c r="AV17" s="87"/>
      <c r="AW17" s="32">
        <v>79</v>
      </c>
      <c r="AX17" s="32">
        <v>75.7</v>
      </c>
      <c r="AY17" s="32">
        <v>1007.6</v>
      </c>
      <c r="AZ17" s="32">
        <v>1007.1</v>
      </c>
      <c r="BA17" s="32">
        <v>0</v>
      </c>
      <c r="BB17" s="32">
        <v>1</v>
      </c>
      <c r="BC17" s="32">
        <v>6.1</v>
      </c>
      <c r="BD17" s="32">
        <v>1</v>
      </c>
      <c r="BE17" s="32" t="s">
        <v>17</v>
      </c>
      <c r="BF17" s="32">
        <v>1</v>
      </c>
      <c r="BG17" s="32"/>
      <c r="BH17" s="32"/>
      <c r="BI17" s="32"/>
      <c r="BK17" s="105">
        <f t="shared" si="2"/>
        <v>0</v>
      </c>
      <c r="BL17" s="99">
        <f t="shared" si="3"/>
        <v>0</v>
      </c>
      <c r="BM17" s="105">
        <f t="shared" si="4"/>
        <v>0</v>
      </c>
      <c r="BN17" s="105">
        <f t="shared" si="5"/>
        <v>0</v>
      </c>
    </row>
    <row r="18" spans="1:66" s="21" customFormat="1" x14ac:dyDescent="0.25">
      <c r="A18" s="45">
        <v>42113</v>
      </c>
      <c r="B18" s="46" t="str">
        <f t="shared" si="0"/>
        <v>15109</v>
      </c>
      <c r="C18" s="21" t="s">
        <v>27</v>
      </c>
      <c r="D18" s="21" t="s">
        <v>33</v>
      </c>
      <c r="E18" s="62">
        <v>2</v>
      </c>
      <c r="F18" s="32">
        <v>8</v>
      </c>
      <c r="G18" s="21" t="s">
        <v>25</v>
      </c>
      <c r="H18" s="21">
        <v>1925</v>
      </c>
      <c r="I18" s="47">
        <f t="shared" si="1"/>
        <v>1325</v>
      </c>
      <c r="J18" s="80" t="s">
        <v>37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V18" s="32"/>
      <c r="W18" s="32"/>
      <c r="X18" s="32"/>
      <c r="AD18" s="26">
        <v>0</v>
      </c>
      <c r="AF18" s="21">
        <v>0</v>
      </c>
      <c r="AG18" s="21">
        <v>0</v>
      </c>
      <c r="AH18" s="21">
        <v>0</v>
      </c>
      <c r="AI18" s="21">
        <v>0</v>
      </c>
      <c r="AJ18" s="21">
        <v>0</v>
      </c>
      <c r="AK18" s="21">
        <v>0</v>
      </c>
      <c r="AV18" s="87"/>
      <c r="AW18" s="32">
        <v>79</v>
      </c>
      <c r="AX18" s="32">
        <v>75.7</v>
      </c>
      <c r="AY18" s="32">
        <v>1007.6</v>
      </c>
      <c r="AZ18" s="32">
        <v>1007.1</v>
      </c>
      <c r="BA18" s="32">
        <v>0</v>
      </c>
      <c r="BB18" s="32">
        <v>2</v>
      </c>
      <c r="BC18" s="32">
        <v>14.1</v>
      </c>
      <c r="BD18" s="32">
        <v>1</v>
      </c>
      <c r="BE18" s="32" t="s">
        <v>17</v>
      </c>
      <c r="BF18" s="32">
        <v>1</v>
      </c>
      <c r="BG18" s="32"/>
      <c r="BH18" s="32"/>
      <c r="BI18" s="32"/>
      <c r="BK18" s="105">
        <f t="shared" si="2"/>
        <v>0</v>
      </c>
      <c r="BL18" s="99">
        <f t="shared" si="3"/>
        <v>0</v>
      </c>
      <c r="BM18" s="105">
        <f t="shared" si="4"/>
        <v>0</v>
      </c>
      <c r="BN18" s="105">
        <f t="shared" si="5"/>
        <v>0</v>
      </c>
    </row>
    <row r="19" spans="1:66" s="72" customFormat="1" x14ac:dyDescent="0.25">
      <c r="A19" s="70">
        <v>42113</v>
      </c>
      <c r="B19" s="71" t="str">
        <f t="shared" si="0"/>
        <v>15109</v>
      </c>
      <c r="C19" s="72" t="s">
        <v>27</v>
      </c>
      <c r="D19" s="72" t="s">
        <v>33</v>
      </c>
      <c r="E19" s="84">
        <v>2</v>
      </c>
      <c r="F19" s="73">
        <v>9</v>
      </c>
      <c r="G19" s="72" t="s">
        <v>25</v>
      </c>
      <c r="H19" s="72">
        <v>1930</v>
      </c>
      <c r="I19" s="23">
        <f t="shared" si="1"/>
        <v>1330</v>
      </c>
      <c r="J19" s="86" t="s">
        <v>37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V19" s="73"/>
      <c r="W19" s="73"/>
      <c r="X19" s="73"/>
      <c r="AD19" s="75">
        <v>0</v>
      </c>
      <c r="AF19" s="72">
        <v>0</v>
      </c>
      <c r="AG19" s="72">
        <v>0</v>
      </c>
      <c r="AH19" s="72">
        <v>0</v>
      </c>
      <c r="AI19" s="72">
        <v>0</v>
      </c>
      <c r="AJ19" s="72">
        <v>0</v>
      </c>
      <c r="AK19" s="72">
        <v>0</v>
      </c>
      <c r="AV19" s="90"/>
      <c r="AW19" s="73">
        <v>79</v>
      </c>
      <c r="AX19" s="73">
        <v>75.7</v>
      </c>
      <c r="AY19" s="73">
        <v>1007.6</v>
      </c>
      <c r="AZ19" s="73">
        <v>1007.1</v>
      </c>
      <c r="BA19" s="73">
        <v>0</v>
      </c>
      <c r="BB19" s="73">
        <v>3</v>
      </c>
      <c r="BC19" s="73">
        <v>6.9</v>
      </c>
      <c r="BD19" s="73">
        <v>1</v>
      </c>
      <c r="BE19" s="73" t="s">
        <v>17</v>
      </c>
      <c r="BF19" s="73">
        <v>1</v>
      </c>
      <c r="BG19" s="73"/>
      <c r="BH19" s="73"/>
      <c r="BI19" s="73"/>
      <c r="BK19" s="106">
        <f t="shared" si="2"/>
        <v>0</v>
      </c>
      <c r="BL19" s="107">
        <f t="shared" si="3"/>
        <v>0</v>
      </c>
      <c r="BM19" s="106">
        <f t="shared" si="4"/>
        <v>0</v>
      </c>
      <c r="BN19" s="106">
        <f t="shared" si="5"/>
        <v>0</v>
      </c>
    </row>
    <row r="20" spans="1:66" s="21" customFormat="1" x14ac:dyDescent="0.25">
      <c r="A20" s="45">
        <v>42113</v>
      </c>
      <c r="B20" s="46" t="str">
        <f t="shared" si="0"/>
        <v>15109</v>
      </c>
      <c r="C20" s="21" t="s">
        <v>27</v>
      </c>
      <c r="D20" s="21" t="s">
        <v>28</v>
      </c>
      <c r="E20" s="62">
        <v>3</v>
      </c>
      <c r="F20" s="32">
        <v>1</v>
      </c>
      <c r="G20" s="21" t="s">
        <v>25</v>
      </c>
      <c r="H20" s="21">
        <v>1926</v>
      </c>
      <c r="I20" s="47">
        <f t="shared" si="1"/>
        <v>1326</v>
      </c>
      <c r="J20" s="80" t="s">
        <v>53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V20" s="32"/>
      <c r="W20" s="32"/>
      <c r="X20" s="32"/>
      <c r="AD20" s="26">
        <v>0</v>
      </c>
      <c r="AF20" s="21">
        <v>0</v>
      </c>
      <c r="AG20" s="21">
        <v>0</v>
      </c>
      <c r="AH20" s="21">
        <v>0</v>
      </c>
      <c r="AI20" s="21">
        <v>0</v>
      </c>
      <c r="AJ20" s="21">
        <v>0</v>
      </c>
      <c r="AK20" s="21">
        <v>0</v>
      </c>
      <c r="AV20" s="87"/>
      <c r="AW20" s="32">
        <v>77.3</v>
      </c>
      <c r="AX20" s="32">
        <v>75.7</v>
      </c>
      <c r="AY20" s="32">
        <v>1007.9</v>
      </c>
      <c r="AZ20" s="32">
        <v>1007.1</v>
      </c>
      <c r="BA20" s="32">
        <v>0</v>
      </c>
      <c r="BB20" s="32">
        <v>2</v>
      </c>
      <c r="BC20" s="32">
        <v>4.5</v>
      </c>
      <c r="BD20" s="32">
        <v>1</v>
      </c>
      <c r="BE20" s="32" t="s">
        <v>53</v>
      </c>
      <c r="BF20" s="32">
        <v>1</v>
      </c>
      <c r="BG20" s="32"/>
      <c r="BH20" s="32"/>
      <c r="BI20" s="32"/>
      <c r="BK20" s="105">
        <f t="shared" si="2"/>
        <v>0</v>
      </c>
      <c r="BL20" s="99">
        <f t="shared" si="3"/>
        <v>0</v>
      </c>
      <c r="BM20" s="105">
        <f t="shared" si="4"/>
        <v>0</v>
      </c>
      <c r="BN20" s="105">
        <f t="shared" si="5"/>
        <v>0</v>
      </c>
    </row>
    <row r="21" spans="1:66" s="21" customFormat="1" x14ac:dyDescent="0.25">
      <c r="A21" s="45">
        <v>42113</v>
      </c>
      <c r="B21" s="46" t="str">
        <f t="shared" si="0"/>
        <v>15109</v>
      </c>
      <c r="C21" s="21" t="s">
        <v>27</v>
      </c>
      <c r="D21" s="21" t="s">
        <v>28</v>
      </c>
      <c r="E21" s="62">
        <v>3</v>
      </c>
      <c r="F21" s="32">
        <v>2</v>
      </c>
      <c r="G21" s="21" t="s">
        <v>25</v>
      </c>
      <c r="H21" s="21">
        <v>1915</v>
      </c>
      <c r="I21" s="47">
        <f t="shared" si="1"/>
        <v>1315</v>
      </c>
      <c r="J21" s="80" t="s">
        <v>53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V21" s="32"/>
      <c r="W21" s="32"/>
      <c r="X21" s="32"/>
      <c r="AD21" s="26">
        <v>0</v>
      </c>
      <c r="AF21" s="21">
        <v>0</v>
      </c>
      <c r="AG21" s="21">
        <v>0</v>
      </c>
      <c r="AH21" s="21">
        <v>0</v>
      </c>
      <c r="AI21" s="21">
        <v>0</v>
      </c>
      <c r="AJ21" s="21">
        <v>0</v>
      </c>
      <c r="AK21" s="21">
        <v>0</v>
      </c>
      <c r="AV21" s="87"/>
      <c r="AW21" s="32">
        <v>77.3</v>
      </c>
      <c r="AX21" s="32">
        <v>75.7</v>
      </c>
      <c r="AY21" s="32">
        <v>1007.9</v>
      </c>
      <c r="AZ21" s="32">
        <v>1007.1</v>
      </c>
      <c r="BA21" s="32">
        <v>0</v>
      </c>
      <c r="BB21" s="32">
        <v>1</v>
      </c>
      <c r="BC21" s="32">
        <v>3.9</v>
      </c>
      <c r="BD21" s="32">
        <v>1</v>
      </c>
      <c r="BE21" s="32" t="s">
        <v>53</v>
      </c>
      <c r="BF21" s="32">
        <v>1</v>
      </c>
      <c r="BG21" s="32"/>
      <c r="BH21" s="32"/>
      <c r="BI21" s="32"/>
      <c r="BK21" s="105">
        <f t="shared" si="2"/>
        <v>0</v>
      </c>
      <c r="BL21" s="99">
        <f t="shared" si="3"/>
        <v>0</v>
      </c>
      <c r="BM21" s="105">
        <f t="shared" si="4"/>
        <v>0</v>
      </c>
      <c r="BN21" s="105">
        <f t="shared" si="5"/>
        <v>0</v>
      </c>
    </row>
    <row r="22" spans="1:66" s="21" customFormat="1" x14ac:dyDescent="0.25">
      <c r="A22" s="45">
        <v>42113</v>
      </c>
      <c r="B22" s="46" t="str">
        <f t="shared" si="0"/>
        <v>15109</v>
      </c>
      <c r="C22" s="21" t="s">
        <v>27</v>
      </c>
      <c r="D22" s="21" t="s">
        <v>28</v>
      </c>
      <c r="E22" s="62">
        <v>3</v>
      </c>
      <c r="F22" s="32">
        <v>3</v>
      </c>
      <c r="G22" s="21" t="s">
        <v>25</v>
      </c>
      <c r="H22" s="21">
        <v>1904</v>
      </c>
      <c r="I22" s="47">
        <f t="shared" si="1"/>
        <v>1304</v>
      </c>
      <c r="J22" s="80" t="s">
        <v>53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V22" s="32"/>
      <c r="W22" s="32"/>
      <c r="X22" s="32"/>
      <c r="AD22" s="26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V22" s="87"/>
      <c r="AW22" s="32">
        <v>77.3</v>
      </c>
      <c r="AX22" s="32">
        <v>75.7</v>
      </c>
      <c r="AY22" s="32">
        <v>1007.9</v>
      </c>
      <c r="AZ22" s="32">
        <v>1007.1</v>
      </c>
      <c r="BA22" s="32">
        <v>0</v>
      </c>
      <c r="BB22" s="32">
        <v>2</v>
      </c>
      <c r="BC22" s="32">
        <v>6</v>
      </c>
      <c r="BD22" s="32">
        <v>1</v>
      </c>
      <c r="BE22" s="32" t="s">
        <v>53</v>
      </c>
      <c r="BF22" s="32">
        <v>1</v>
      </c>
      <c r="BG22" s="32"/>
      <c r="BH22" s="32"/>
      <c r="BI22" s="32"/>
      <c r="BK22" s="105">
        <f t="shared" si="2"/>
        <v>0</v>
      </c>
      <c r="BL22" s="99">
        <f t="shared" si="3"/>
        <v>0</v>
      </c>
      <c r="BM22" s="105">
        <f t="shared" si="4"/>
        <v>0</v>
      </c>
      <c r="BN22" s="105">
        <f t="shared" si="5"/>
        <v>0</v>
      </c>
    </row>
    <row r="23" spans="1:66" s="21" customFormat="1" x14ac:dyDescent="0.25">
      <c r="A23" s="45">
        <v>42113</v>
      </c>
      <c r="B23" s="46" t="str">
        <f t="shared" si="0"/>
        <v>15109</v>
      </c>
      <c r="C23" s="21" t="s">
        <v>27</v>
      </c>
      <c r="D23" s="21" t="s">
        <v>28</v>
      </c>
      <c r="E23" s="62">
        <v>3</v>
      </c>
      <c r="F23" s="32">
        <v>4</v>
      </c>
      <c r="G23" s="21" t="s">
        <v>25</v>
      </c>
      <c r="H23" s="21">
        <v>1951</v>
      </c>
      <c r="I23" s="47">
        <f t="shared" si="1"/>
        <v>1351</v>
      </c>
      <c r="J23" s="80" t="s">
        <v>53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V23" s="32"/>
      <c r="W23" s="32"/>
      <c r="X23" s="32"/>
      <c r="AD23" s="26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V23" s="87"/>
      <c r="AW23" s="32">
        <v>77.3</v>
      </c>
      <c r="AX23" s="32">
        <v>75.7</v>
      </c>
      <c r="AY23" s="32">
        <v>1007.9</v>
      </c>
      <c r="AZ23" s="32">
        <v>1007.1</v>
      </c>
      <c r="BA23" s="32">
        <v>0</v>
      </c>
      <c r="BB23" s="32">
        <v>3</v>
      </c>
      <c r="BC23" s="32">
        <v>3</v>
      </c>
      <c r="BD23" s="32">
        <v>1</v>
      </c>
      <c r="BE23" s="32" t="s">
        <v>53</v>
      </c>
      <c r="BF23" s="32">
        <v>1</v>
      </c>
      <c r="BG23" s="32"/>
      <c r="BH23" s="32"/>
      <c r="BI23" s="32"/>
      <c r="BK23" s="105">
        <f t="shared" si="2"/>
        <v>0</v>
      </c>
      <c r="BL23" s="99">
        <f t="shared" si="3"/>
        <v>0</v>
      </c>
      <c r="BM23" s="105">
        <f t="shared" si="4"/>
        <v>0</v>
      </c>
      <c r="BN23" s="105">
        <f t="shared" si="5"/>
        <v>0</v>
      </c>
    </row>
    <row r="24" spans="1:66" s="21" customFormat="1" x14ac:dyDescent="0.25">
      <c r="A24" s="45">
        <v>42113</v>
      </c>
      <c r="B24" s="46" t="str">
        <f t="shared" si="0"/>
        <v>15109</v>
      </c>
      <c r="C24" s="21" t="s">
        <v>27</v>
      </c>
      <c r="D24" s="21" t="s">
        <v>28</v>
      </c>
      <c r="E24" s="62">
        <v>3</v>
      </c>
      <c r="F24" s="32">
        <v>5</v>
      </c>
      <c r="G24" s="21" t="s">
        <v>25</v>
      </c>
      <c r="H24" s="21">
        <v>1851</v>
      </c>
      <c r="I24" s="47">
        <f t="shared" si="1"/>
        <v>1251</v>
      </c>
      <c r="J24" s="80" t="s">
        <v>53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V24" s="32"/>
      <c r="W24" s="32"/>
      <c r="X24" s="32"/>
      <c r="AD24" s="26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V24" s="87"/>
      <c r="AW24" s="32">
        <v>77.3</v>
      </c>
      <c r="AX24" s="32">
        <v>75.7</v>
      </c>
      <c r="AY24" s="32">
        <v>1007.9</v>
      </c>
      <c r="AZ24" s="32">
        <v>1007.1</v>
      </c>
      <c r="BA24" s="32">
        <v>0</v>
      </c>
      <c r="BB24" s="32">
        <v>2</v>
      </c>
      <c r="BC24" s="32">
        <v>5.6</v>
      </c>
      <c r="BD24" s="32">
        <v>1</v>
      </c>
      <c r="BE24" s="32" t="s">
        <v>53</v>
      </c>
      <c r="BF24" s="32">
        <v>1</v>
      </c>
      <c r="BG24" s="32"/>
      <c r="BH24" s="32"/>
      <c r="BI24" s="32"/>
      <c r="BK24" s="105">
        <f t="shared" si="2"/>
        <v>0</v>
      </c>
      <c r="BL24" s="99">
        <f t="shared" si="3"/>
        <v>0</v>
      </c>
      <c r="BM24" s="105">
        <f t="shared" si="4"/>
        <v>0</v>
      </c>
      <c r="BN24" s="105">
        <f t="shared" si="5"/>
        <v>0</v>
      </c>
    </row>
    <row r="25" spans="1:66" s="21" customFormat="1" x14ac:dyDescent="0.25">
      <c r="A25" s="45">
        <v>42113</v>
      </c>
      <c r="B25" s="46" t="str">
        <f t="shared" si="0"/>
        <v>15109</v>
      </c>
      <c r="C25" s="21" t="s">
        <v>27</v>
      </c>
      <c r="D25" s="21" t="s">
        <v>28</v>
      </c>
      <c r="E25" s="62">
        <v>3</v>
      </c>
      <c r="F25" s="32">
        <v>6</v>
      </c>
      <c r="G25" s="21" t="s">
        <v>25</v>
      </c>
      <c r="H25" s="21">
        <v>1837</v>
      </c>
      <c r="I25" s="47">
        <f t="shared" si="1"/>
        <v>1237</v>
      </c>
      <c r="J25" s="80" t="s">
        <v>53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V25" s="32"/>
      <c r="W25" s="32"/>
      <c r="X25" s="32"/>
      <c r="AD25" s="26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V25" s="87"/>
      <c r="AW25" s="32">
        <v>77.3</v>
      </c>
      <c r="AX25" s="32">
        <v>75.7</v>
      </c>
      <c r="AY25" s="32">
        <v>1007.9</v>
      </c>
      <c r="AZ25" s="32">
        <v>1007.1</v>
      </c>
      <c r="BA25" s="32">
        <v>0</v>
      </c>
      <c r="BB25" s="32">
        <v>3</v>
      </c>
      <c r="BC25" s="32">
        <v>6.1</v>
      </c>
      <c r="BD25" s="32">
        <v>1</v>
      </c>
      <c r="BE25" s="32" t="s">
        <v>53</v>
      </c>
      <c r="BF25" s="32">
        <v>1</v>
      </c>
      <c r="BG25" s="32"/>
      <c r="BH25" s="32"/>
      <c r="BI25" s="32"/>
      <c r="BK25" s="105">
        <f t="shared" si="2"/>
        <v>0</v>
      </c>
      <c r="BL25" s="99">
        <f t="shared" si="3"/>
        <v>0</v>
      </c>
      <c r="BM25" s="105">
        <f t="shared" si="4"/>
        <v>0</v>
      </c>
      <c r="BN25" s="105">
        <f t="shared" si="5"/>
        <v>0</v>
      </c>
    </row>
    <row r="26" spans="1:66" s="21" customFormat="1" x14ac:dyDescent="0.25">
      <c r="A26" s="45">
        <v>42113</v>
      </c>
      <c r="B26" s="46" t="str">
        <f t="shared" si="0"/>
        <v>15109</v>
      </c>
      <c r="C26" s="21" t="s">
        <v>27</v>
      </c>
      <c r="D26" s="21" t="s">
        <v>28</v>
      </c>
      <c r="E26" s="62">
        <v>3</v>
      </c>
      <c r="F26" s="32">
        <v>7</v>
      </c>
      <c r="G26" s="21" t="s">
        <v>25</v>
      </c>
      <c r="H26" s="21">
        <v>1824</v>
      </c>
      <c r="I26" s="47">
        <f t="shared" si="1"/>
        <v>1224</v>
      </c>
      <c r="J26" s="80" t="s">
        <v>53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V26" s="32"/>
      <c r="W26" s="32"/>
      <c r="X26" s="32"/>
      <c r="AD26" s="26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V26" s="87"/>
      <c r="AW26" s="32">
        <v>77.3</v>
      </c>
      <c r="AX26" s="32">
        <v>75.7</v>
      </c>
      <c r="AY26" s="32">
        <v>1007.9</v>
      </c>
      <c r="AZ26" s="32">
        <v>1007.1</v>
      </c>
      <c r="BA26" s="32">
        <v>0</v>
      </c>
      <c r="BB26" s="32">
        <v>3</v>
      </c>
      <c r="BC26" s="32">
        <v>5.7</v>
      </c>
      <c r="BD26" s="32">
        <v>1</v>
      </c>
      <c r="BE26" s="32" t="s">
        <v>53</v>
      </c>
      <c r="BF26" s="32">
        <v>1</v>
      </c>
      <c r="BG26" s="32"/>
      <c r="BH26" s="32"/>
      <c r="BI26" s="32"/>
      <c r="BK26" s="105">
        <f t="shared" si="2"/>
        <v>0</v>
      </c>
      <c r="BL26" s="99">
        <f t="shared" si="3"/>
        <v>0</v>
      </c>
      <c r="BM26" s="105">
        <f t="shared" si="4"/>
        <v>0</v>
      </c>
      <c r="BN26" s="105">
        <f t="shared" si="5"/>
        <v>0</v>
      </c>
    </row>
    <row r="27" spans="1:66" s="21" customFormat="1" x14ac:dyDescent="0.25">
      <c r="A27" s="45">
        <v>42113</v>
      </c>
      <c r="B27" s="46" t="str">
        <f t="shared" si="0"/>
        <v>15109</v>
      </c>
      <c r="C27" s="21" t="s">
        <v>27</v>
      </c>
      <c r="D27" s="21" t="s">
        <v>28</v>
      </c>
      <c r="E27" s="62">
        <v>3</v>
      </c>
      <c r="F27" s="32">
        <v>8</v>
      </c>
      <c r="G27" s="21" t="s">
        <v>25</v>
      </c>
      <c r="H27" s="21">
        <v>1810</v>
      </c>
      <c r="I27" s="47">
        <f t="shared" si="1"/>
        <v>1210</v>
      </c>
      <c r="J27" s="80" t="s">
        <v>53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V27" s="32"/>
      <c r="W27" s="32"/>
      <c r="X27" s="32"/>
      <c r="AD27" s="26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V27" s="87"/>
      <c r="AW27" s="32">
        <v>77.3</v>
      </c>
      <c r="AX27" s="32">
        <v>75.7</v>
      </c>
      <c r="AY27" s="32">
        <v>1007.9</v>
      </c>
      <c r="AZ27" s="32">
        <v>1007.1</v>
      </c>
      <c r="BA27" s="32">
        <v>0</v>
      </c>
      <c r="BB27" s="32">
        <v>2</v>
      </c>
      <c r="BC27" s="32">
        <v>5.9</v>
      </c>
      <c r="BD27" s="32">
        <v>2</v>
      </c>
      <c r="BE27" s="32" t="s">
        <v>53</v>
      </c>
      <c r="BF27" s="32">
        <v>1</v>
      </c>
      <c r="BG27" s="32"/>
      <c r="BH27" s="32"/>
      <c r="BI27" s="32"/>
      <c r="BK27" s="105">
        <f t="shared" si="2"/>
        <v>0</v>
      </c>
      <c r="BL27" s="99">
        <f t="shared" si="3"/>
        <v>0</v>
      </c>
      <c r="BM27" s="105">
        <f t="shared" si="4"/>
        <v>0</v>
      </c>
      <c r="BN27" s="105">
        <f t="shared" si="5"/>
        <v>0</v>
      </c>
    </row>
    <row r="28" spans="1:66" s="21" customFormat="1" x14ac:dyDescent="0.25">
      <c r="A28" s="45">
        <v>42113</v>
      </c>
      <c r="B28" s="46" t="str">
        <f t="shared" si="0"/>
        <v>15109</v>
      </c>
      <c r="C28" s="21" t="s">
        <v>27</v>
      </c>
      <c r="D28" s="21" t="s">
        <v>28</v>
      </c>
      <c r="E28" s="62">
        <v>3</v>
      </c>
      <c r="F28" s="32">
        <v>9</v>
      </c>
      <c r="G28" s="21" t="s">
        <v>25</v>
      </c>
      <c r="H28" s="21">
        <v>1757</v>
      </c>
      <c r="I28" s="47">
        <f t="shared" si="1"/>
        <v>1157</v>
      </c>
      <c r="J28" s="80" t="s">
        <v>53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V28" s="32"/>
      <c r="W28" s="32"/>
      <c r="X28" s="32"/>
      <c r="AD28" s="26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K28" s="21">
        <v>0</v>
      </c>
      <c r="AV28" s="87"/>
      <c r="AW28" s="32">
        <v>77.3</v>
      </c>
      <c r="AX28" s="32">
        <v>75.7</v>
      </c>
      <c r="AY28" s="32">
        <v>1007.9</v>
      </c>
      <c r="AZ28" s="32">
        <v>1007.1</v>
      </c>
      <c r="BA28" s="32">
        <v>0</v>
      </c>
      <c r="BB28" s="32">
        <v>3</v>
      </c>
      <c r="BC28" s="32">
        <v>5.7</v>
      </c>
      <c r="BD28" s="32">
        <v>2</v>
      </c>
      <c r="BE28" s="32" t="s">
        <v>53</v>
      </c>
      <c r="BF28" s="32">
        <v>1</v>
      </c>
      <c r="BG28" s="32"/>
      <c r="BH28" s="32"/>
      <c r="BI28" s="32"/>
      <c r="BK28" s="105">
        <f t="shared" si="2"/>
        <v>0</v>
      </c>
      <c r="BL28" s="99">
        <f t="shared" si="3"/>
        <v>0</v>
      </c>
      <c r="BM28" s="105">
        <f t="shared" si="4"/>
        <v>0</v>
      </c>
      <c r="BN28" s="105">
        <f t="shared" si="5"/>
        <v>0</v>
      </c>
    </row>
    <row r="29" spans="1:66" s="72" customFormat="1" x14ac:dyDescent="0.25">
      <c r="A29" s="70">
        <v>42113</v>
      </c>
      <c r="B29" s="71" t="str">
        <f t="shared" si="0"/>
        <v>15109</v>
      </c>
      <c r="C29" s="72" t="s">
        <v>27</v>
      </c>
      <c r="D29" s="72" t="s">
        <v>28</v>
      </c>
      <c r="E29" s="84">
        <v>3</v>
      </c>
      <c r="F29" s="73">
        <v>10</v>
      </c>
      <c r="G29" s="72" t="s">
        <v>25</v>
      </c>
      <c r="H29" s="72">
        <v>1740</v>
      </c>
      <c r="I29" s="23">
        <f t="shared" si="1"/>
        <v>1140</v>
      </c>
      <c r="J29" s="86" t="s">
        <v>53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2">
        <v>0</v>
      </c>
      <c r="V29" s="73"/>
      <c r="W29" s="73"/>
      <c r="X29" s="73"/>
      <c r="AD29" s="75">
        <v>0</v>
      </c>
      <c r="AF29" s="72">
        <v>0</v>
      </c>
      <c r="AG29" s="72">
        <v>0</v>
      </c>
      <c r="AH29" s="72">
        <v>0</v>
      </c>
      <c r="AI29" s="72">
        <v>0</v>
      </c>
      <c r="AJ29" s="72">
        <v>0</v>
      </c>
      <c r="AK29" s="72">
        <v>0</v>
      </c>
      <c r="AV29" s="90"/>
      <c r="AW29" s="73">
        <v>77.3</v>
      </c>
      <c r="AX29" s="73">
        <v>75.7</v>
      </c>
      <c r="AY29" s="73">
        <v>1007.9</v>
      </c>
      <c r="AZ29" s="73">
        <v>1007.1</v>
      </c>
      <c r="BA29" s="73">
        <v>0</v>
      </c>
      <c r="BB29" s="73">
        <v>2</v>
      </c>
      <c r="BC29" s="73">
        <v>3.2</v>
      </c>
      <c r="BD29" s="73">
        <v>2</v>
      </c>
      <c r="BE29" s="73" t="s">
        <v>53</v>
      </c>
      <c r="BF29" s="73">
        <v>1</v>
      </c>
      <c r="BG29" s="73"/>
      <c r="BH29" s="73"/>
      <c r="BI29" s="73"/>
      <c r="BK29" s="106">
        <f t="shared" si="2"/>
        <v>0</v>
      </c>
      <c r="BL29" s="107">
        <f t="shared" si="3"/>
        <v>0</v>
      </c>
      <c r="BM29" s="106">
        <f t="shared" si="4"/>
        <v>0</v>
      </c>
      <c r="BN29" s="106">
        <f t="shared" si="5"/>
        <v>0</v>
      </c>
    </row>
    <row r="30" spans="1:66" s="21" customFormat="1" x14ac:dyDescent="0.25">
      <c r="A30" s="45">
        <v>42132</v>
      </c>
      <c r="B30" s="46" t="str">
        <f t="shared" si="0"/>
        <v>15128</v>
      </c>
      <c r="C30" s="21" t="s">
        <v>27</v>
      </c>
      <c r="D30" s="21" t="s">
        <v>38</v>
      </c>
      <c r="E30" s="62">
        <v>4</v>
      </c>
      <c r="F30" s="32">
        <v>1</v>
      </c>
      <c r="G30" s="21" t="s">
        <v>34</v>
      </c>
      <c r="H30" s="21">
        <v>1839</v>
      </c>
      <c r="I30" s="47">
        <f t="shared" si="1"/>
        <v>1239</v>
      </c>
      <c r="J30" s="80" t="s">
        <v>53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V30" s="32"/>
      <c r="W30" s="32"/>
      <c r="X30" s="32"/>
      <c r="AD30" s="26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V30" s="87"/>
      <c r="AW30" s="32">
        <v>79</v>
      </c>
      <c r="AX30" s="32">
        <v>79</v>
      </c>
      <c r="AY30" s="32">
        <v>1013.8</v>
      </c>
      <c r="AZ30" s="32">
        <v>1014.1</v>
      </c>
      <c r="BA30" s="32">
        <v>0</v>
      </c>
      <c r="BB30" s="32">
        <v>2</v>
      </c>
      <c r="BC30" s="32">
        <v>10</v>
      </c>
      <c r="BD30" s="32">
        <v>2</v>
      </c>
      <c r="BE30" s="32" t="s">
        <v>17</v>
      </c>
      <c r="BF30" s="32">
        <v>10</v>
      </c>
      <c r="BG30" s="32"/>
      <c r="BH30" s="32"/>
      <c r="BI30" s="32"/>
      <c r="BK30" s="105">
        <f t="shared" si="2"/>
        <v>0</v>
      </c>
      <c r="BL30" s="99">
        <f t="shared" si="3"/>
        <v>0</v>
      </c>
      <c r="BM30" s="105">
        <f t="shared" si="4"/>
        <v>0</v>
      </c>
      <c r="BN30" s="105">
        <f t="shared" si="5"/>
        <v>0</v>
      </c>
    </row>
    <row r="31" spans="1:66" s="21" customFormat="1" x14ac:dyDescent="0.25">
      <c r="A31" s="45">
        <v>42132</v>
      </c>
      <c r="B31" s="46" t="str">
        <f t="shared" si="0"/>
        <v>15128</v>
      </c>
      <c r="C31" s="21" t="s">
        <v>27</v>
      </c>
      <c r="D31" s="21" t="s">
        <v>38</v>
      </c>
      <c r="E31" s="62">
        <v>4</v>
      </c>
      <c r="F31" s="32">
        <v>2</v>
      </c>
      <c r="G31" s="21" t="s">
        <v>34</v>
      </c>
      <c r="H31" s="21">
        <v>1830</v>
      </c>
      <c r="I31" s="47">
        <f t="shared" si="1"/>
        <v>1230</v>
      </c>
      <c r="J31" s="80" t="s">
        <v>53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V31" s="32"/>
      <c r="W31" s="32"/>
      <c r="X31" s="32"/>
      <c r="AD31" s="26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V31" s="87"/>
      <c r="AW31" s="32">
        <v>79</v>
      </c>
      <c r="AX31" s="32">
        <v>79</v>
      </c>
      <c r="AY31" s="32">
        <v>1013.8</v>
      </c>
      <c r="AZ31" s="32">
        <v>1014.1</v>
      </c>
      <c r="BA31" s="32">
        <v>0</v>
      </c>
      <c r="BB31" s="32">
        <v>2</v>
      </c>
      <c r="BC31" s="32">
        <v>9</v>
      </c>
      <c r="BD31" s="32">
        <v>3</v>
      </c>
      <c r="BE31" s="32" t="s">
        <v>17</v>
      </c>
      <c r="BF31" s="32">
        <v>10</v>
      </c>
      <c r="BG31" s="32"/>
      <c r="BH31" s="32"/>
      <c r="BI31" s="32"/>
      <c r="BK31" s="105">
        <f t="shared" si="2"/>
        <v>0</v>
      </c>
      <c r="BL31" s="99">
        <f t="shared" si="3"/>
        <v>0</v>
      </c>
      <c r="BM31" s="105">
        <f t="shared" si="4"/>
        <v>0</v>
      </c>
      <c r="BN31" s="105">
        <f t="shared" si="5"/>
        <v>0</v>
      </c>
    </row>
    <row r="32" spans="1:66" s="21" customFormat="1" x14ac:dyDescent="0.25">
      <c r="A32" s="45">
        <v>42132</v>
      </c>
      <c r="B32" s="46" t="str">
        <f t="shared" si="0"/>
        <v>15128</v>
      </c>
      <c r="C32" s="21" t="s">
        <v>27</v>
      </c>
      <c r="D32" s="21" t="s">
        <v>38</v>
      </c>
      <c r="E32" s="62">
        <v>4</v>
      </c>
      <c r="F32" s="32">
        <v>3</v>
      </c>
      <c r="G32" s="21" t="s">
        <v>34</v>
      </c>
      <c r="H32" s="21">
        <v>1822</v>
      </c>
      <c r="I32" s="47">
        <f t="shared" si="1"/>
        <v>1222</v>
      </c>
      <c r="J32" s="80" t="s">
        <v>53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V32" s="32"/>
      <c r="W32" s="32"/>
      <c r="X32" s="32"/>
      <c r="AD32" s="26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V32" s="87"/>
      <c r="AW32" s="32">
        <v>79</v>
      </c>
      <c r="AX32" s="32">
        <v>79</v>
      </c>
      <c r="AY32" s="32">
        <v>1013.8</v>
      </c>
      <c r="AZ32" s="32">
        <v>1014.1</v>
      </c>
      <c r="BA32" s="32">
        <v>0</v>
      </c>
      <c r="BB32" s="32">
        <v>2</v>
      </c>
      <c r="BC32" s="32">
        <v>6.4</v>
      </c>
      <c r="BD32" s="32">
        <v>4</v>
      </c>
      <c r="BE32" s="32" t="s">
        <v>17</v>
      </c>
      <c r="BF32" s="32">
        <v>10</v>
      </c>
      <c r="BG32" s="32"/>
      <c r="BH32" s="32"/>
      <c r="BI32" s="32"/>
      <c r="BK32" s="105">
        <f t="shared" si="2"/>
        <v>0</v>
      </c>
      <c r="BL32" s="99">
        <f t="shared" si="3"/>
        <v>0</v>
      </c>
      <c r="BM32" s="105">
        <f t="shared" si="4"/>
        <v>0</v>
      </c>
      <c r="BN32" s="105">
        <f t="shared" si="5"/>
        <v>0</v>
      </c>
    </row>
    <row r="33" spans="1:66" s="21" customFormat="1" x14ac:dyDescent="0.25">
      <c r="A33" s="45">
        <v>42132</v>
      </c>
      <c r="B33" s="46" t="str">
        <f t="shared" si="0"/>
        <v>15128</v>
      </c>
      <c r="C33" s="21" t="s">
        <v>27</v>
      </c>
      <c r="D33" s="21" t="s">
        <v>38</v>
      </c>
      <c r="E33" s="62">
        <v>4</v>
      </c>
      <c r="F33" s="32">
        <v>4</v>
      </c>
      <c r="G33" s="21" t="s">
        <v>34</v>
      </c>
      <c r="H33" s="21">
        <v>1814</v>
      </c>
      <c r="I33" s="47">
        <f t="shared" si="1"/>
        <v>1214</v>
      </c>
      <c r="J33" s="80" t="s">
        <v>53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V33" s="32"/>
      <c r="W33" s="32"/>
      <c r="X33" s="32"/>
      <c r="AD33" s="26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V33" s="87"/>
      <c r="AW33" s="32">
        <v>79</v>
      </c>
      <c r="AX33" s="32">
        <v>79</v>
      </c>
      <c r="AY33" s="32">
        <v>1013.8</v>
      </c>
      <c r="AZ33" s="32">
        <v>1014.1</v>
      </c>
      <c r="BA33" s="32">
        <v>0</v>
      </c>
      <c r="BB33" s="32">
        <v>1</v>
      </c>
      <c r="BC33" s="32">
        <v>8.8000000000000007</v>
      </c>
      <c r="BD33" s="32">
        <v>5</v>
      </c>
      <c r="BE33" s="32" t="s">
        <v>17</v>
      </c>
      <c r="BF33" s="32">
        <v>10</v>
      </c>
      <c r="BG33" s="32"/>
      <c r="BH33" s="32"/>
      <c r="BI33" s="32"/>
      <c r="BK33" s="105">
        <f t="shared" si="2"/>
        <v>0</v>
      </c>
      <c r="BL33" s="99">
        <f t="shared" si="3"/>
        <v>0</v>
      </c>
      <c r="BM33" s="105">
        <f t="shared" si="4"/>
        <v>0</v>
      </c>
      <c r="BN33" s="105">
        <f t="shared" si="5"/>
        <v>0</v>
      </c>
    </row>
    <row r="34" spans="1:66" s="21" customFormat="1" x14ac:dyDescent="0.25">
      <c r="A34" s="45">
        <v>42132</v>
      </c>
      <c r="B34" s="46" t="str">
        <f t="shared" si="0"/>
        <v>15128</v>
      </c>
      <c r="C34" s="21" t="s">
        <v>27</v>
      </c>
      <c r="D34" s="21" t="s">
        <v>38</v>
      </c>
      <c r="E34" s="62">
        <v>4</v>
      </c>
      <c r="F34" s="32">
        <v>5</v>
      </c>
      <c r="G34" s="21" t="s">
        <v>34</v>
      </c>
      <c r="H34" s="21">
        <v>1807</v>
      </c>
      <c r="I34" s="47">
        <f t="shared" si="1"/>
        <v>1207</v>
      </c>
      <c r="J34" s="80" t="s">
        <v>53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V34" s="32"/>
      <c r="W34" s="32"/>
      <c r="X34" s="32"/>
      <c r="AD34" s="26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V34" s="87"/>
      <c r="AW34" s="32">
        <v>79</v>
      </c>
      <c r="AX34" s="32">
        <v>79</v>
      </c>
      <c r="AY34" s="32">
        <v>1013.8</v>
      </c>
      <c r="AZ34" s="32">
        <v>1014.1</v>
      </c>
      <c r="BA34" s="32">
        <v>0</v>
      </c>
      <c r="BB34" s="32">
        <v>1</v>
      </c>
      <c r="BC34" s="32">
        <v>8.6</v>
      </c>
      <c r="BD34" s="32">
        <v>6</v>
      </c>
      <c r="BE34" s="32" t="s">
        <v>17</v>
      </c>
      <c r="BF34" s="32">
        <v>10</v>
      </c>
      <c r="BG34" s="32"/>
      <c r="BH34" s="32"/>
      <c r="BI34" s="32"/>
      <c r="BK34" s="105">
        <f t="shared" si="2"/>
        <v>0</v>
      </c>
      <c r="BL34" s="99">
        <f t="shared" si="3"/>
        <v>0</v>
      </c>
      <c r="BM34" s="105">
        <f t="shared" si="4"/>
        <v>0</v>
      </c>
      <c r="BN34" s="105">
        <f t="shared" si="5"/>
        <v>0</v>
      </c>
    </row>
    <row r="35" spans="1:66" s="21" customFormat="1" x14ac:dyDescent="0.25">
      <c r="A35" s="45">
        <v>42132</v>
      </c>
      <c r="B35" s="46" t="str">
        <f t="shared" si="0"/>
        <v>15128</v>
      </c>
      <c r="C35" s="21" t="s">
        <v>27</v>
      </c>
      <c r="D35" s="21" t="s">
        <v>38</v>
      </c>
      <c r="E35" s="62">
        <v>4</v>
      </c>
      <c r="F35" s="32">
        <v>6</v>
      </c>
      <c r="G35" s="21" t="s">
        <v>34</v>
      </c>
      <c r="H35" s="21">
        <v>1759</v>
      </c>
      <c r="I35" s="47">
        <f t="shared" si="1"/>
        <v>1159</v>
      </c>
      <c r="J35" s="80" t="s">
        <v>53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V35" s="32"/>
      <c r="W35" s="32"/>
      <c r="X35" s="32"/>
      <c r="AD35" s="26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V35" s="87"/>
      <c r="AW35" s="32">
        <v>79</v>
      </c>
      <c r="AX35" s="32">
        <v>79</v>
      </c>
      <c r="AY35" s="32">
        <v>1013.8</v>
      </c>
      <c r="AZ35" s="32">
        <v>1014.1</v>
      </c>
      <c r="BA35" s="32">
        <v>0</v>
      </c>
      <c r="BB35" s="32">
        <v>2</v>
      </c>
      <c r="BC35" s="32">
        <v>5.0999999999999996</v>
      </c>
      <c r="BD35" s="32">
        <v>7</v>
      </c>
      <c r="BE35" s="32" t="s">
        <v>17</v>
      </c>
      <c r="BF35" s="32">
        <v>10</v>
      </c>
      <c r="BG35" s="32"/>
      <c r="BH35" s="32"/>
      <c r="BI35" s="32"/>
      <c r="BK35" s="105">
        <f t="shared" si="2"/>
        <v>0</v>
      </c>
      <c r="BL35" s="99">
        <f t="shared" si="3"/>
        <v>0</v>
      </c>
      <c r="BM35" s="105">
        <f t="shared" si="4"/>
        <v>0</v>
      </c>
      <c r="BN35" s="105">
        <f t="shared" si="5"/>
        <v>0</v>
      </c>
    </row>
    <row r="36" spans="1:66" s="72" customFormat="1" x14ac:dyDescent="0.25">
      <c r="A36" s="70">
        <v>42132</v>
      </c>
      <c r="B36" s="71" t="str">
        <f t="shared" si="0"/>
        <v>15128</v>
      </c>
      <c r="C36" s="72" t="s">
        <v>27</v>
      </c>
      <c r="D36" s="72" t="s">
        <v>38</v>
      </c>
      <c r="E36" s="84">
        <v>4</v>
      </c>
      <c r="F36" s="73">
        <v>7</v>
      </c>
      <c r="G36" s="72" t="s">
        <v>34</v>
      </c>
      <c r="H36" s="72">
        <v>1751</v>
      </c>
      <c r="I36" s="23">
        <f t="shared" si="1"/>
        <v>1151</v>
      </c>
      <c r="J36" s="86" t="s">
        <v>53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V36" s="73"/>
      <c r="W36" s="73"/>
      <c r="X36" s="73"/>
      <c r="AD36" s="75">
        <v>0</v>
      </c>
      <c r="AF36" s="72">
        <v>0</v>
      </c>
      <c r="AG36" s="72">
        <v>0</v>
      </c>
      <c r="AH36" s="72">
        <v>0</v>
      </c>
      <c r="AI36" s="72">
        <v>0</v>
      </c>
      <c r="AJ36" s="72">
        <v>0</v>
      </c>
      <c r="AK36" s="72">
        <v>0</v>
      </c>
      <c r="AV36" s="90"/>
      <c r="AW36" s="73">
        <v>79</v>
      </c>
      <c r="AX36" s="73">
        <v>79</v>
      </c>
      <c r="AY36" s="73">
        <v>1013.8</v>
      </c>
      <c r="AZ36" s="73">
        <v>1014.1</v>
      </c>
      <c r="BA36" s="73">
        <v>0</v>
      </c>
      <c r="BB36" s="73">
        <v>2</v>
      </c>
      <c r="BC36" s="73">
        <v>7.3</v>
      </c>
      <c r="BD36" s="73">
        <v>8</v>
      </c>
      <c r="BE36" s="73" t="s">
        <v>17</v>
      </c>
      <c r="BF36" s="73">
        <v>10</v>
      </c>
      <c r="BG36" s="73"/>
      <c r="BH36" s="73"/>
      <c r="BI36" s="73"/>
      <c r="BK36" s="106">
        <f t="shared" si="2"/>
        <v>0</v>
      </c>
      <c r="BL36" s="107">
        <f t="shared" si="3"/>
        <v>0</v>
      </c>
      <c r="BM36" s="106">
        <f t="shared" si="4"/>
        <v>0</v>
      </c>
      <c r="BN36" s="106">
        <f t="shared" si="5"/>
        <v>0</v>
      </c>
    </row>
    <row r="37" spans="1:66" s="21" customFormat="1" x14ac:dyDescent="0.25">
      <c r="A37" s="45">
        <v>42134</v>
      </c>
      <c r="B37" s="46" t="str">
        <f t="shared" si="0"/>
        <v>15130</v>
      </c>
      <c r="C37" s="21" t="s">
        <v>27</v>
      </c>
      <c r="D37" s="21" t="s">
        <v>30</v>
      </c>
      <c r="E37" s="62">
        <v>6</v>
      </c>
      <c r="F37" s="32">
        <v>1</v>
      </c>
      <c r="G37" s="21" t="s">
        <v>34</v>
      </c>
      <c r="H37" s="21">
        <v>2001</v>
      </c>
      <c r="I37" s="47">
        <f t="shared" si="1"/>
        <v>1401</v>
      </c>
      <c r="J37" s="80" t="s">
        <v>53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V37" s="32"/>
      <c r="W37" s="32"/>
      <c r="X37" s="32"/>
      <c r="AD37" s="26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V37" s="87"/>
      <c r="AW37" s="32">
        <v>80.8</v>
      </c>
      <c r="AX37" s="32">
        <v>79</v>
      </c>
      <c r="AY37" s="32">
        <v>1011.1</v>
      </c>
      <c r="AZ37" s="32">
        <v>1011.8</v>
      </c>
      <c r="BA37" s="32">
        <v>0</v>
      </c>
      <c r="BB37" s="32">
        <v>2</v>
      </c>
      <c r="BC37" s="32">
        <v>13.5</v>
      </c>
      <c r="BD37" s="32">
        <v>1</v>
      </c>
      <c r="BE37" s="32" t="s">
        <v>17</v>
      </c>
      <c r="BF37" s="32">
        <v>10</v>
      </c>
      <c r="BG37" s="32"/>
      <c r="BH37" s="32"/>
      <c r="BI37" s="32"/>
      <c r="BK37" s="105">
        <f t="shared" si="2"/>
        <v>0</v>
      </c>
      <c r="BL37" s="99">
        <f t="shared" si="3"/>
        <v>0</v>
      </c>
      <c r="BM37" s="105">
        <f t="shared" si="4"/>
        <v>0</v>
      </c>
      <c r="BN37" s="105">
        <f t="shared" si="5"/>
        <v>0</v>
      </c>
    </row>
    <row r="38" spans="1:66" s="21" customFormat="1" x14ac:dyDescent="0.25">
      <c r="A38" s="45">
        <v>42134</v>
      </c>
      <c r="B38" s="46" t="str">
        <f t="shared" si="0"/>
        <v>15130</v>
      </c>
      <c r="C38" s="21" t="s">
        <v>27</v>
      </c>
      <c r="D38" s="21" t="s">
        <v>30</v>
      </c>
      <c r="E38" s="62">
        <v>6</v>
      </c>
      <c r="F38" s="32">
        <v>2</v>
      </c>
      <c r="G38" s="21" t="s">
        <v>34</v>
      </c>
      <c r="H38" s="21">
        <v>1954</v>
      </c>
      <c r="I38" s="47">
        <f t="shared" si="1"/>
        <v>1354</v>
      </c>
      <c r="J38" s="80" t="s">
        <v>53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V38" s="32"/>
      <c r="W38" s="32"/>
      <c r="X38" s="32"/>
      <c r="AD38" s="26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V38" s="87"/>
      <c r="AW38" s="32">
        <v>80.8</v>
      </c>
      <c r="AX38" s="32">
        <v>79</v>
      </c>
      <c r="AY38" s="32">
        <v>1011.1</v>
      </c>
      <c r="AZ38" s="32">
        <v>1011.8</v>
      </c>
      <c r="BA38" s="32">
        <v>0</v>
      </c>
      <c r="BB38" s="32">
        <v>2</v>
      </c>
      <c r="BC38" s="32">
        <v>11.9</v>
      </c>
      <c r="BD38" s="32">
        <v>1</v>
      </c>
      <c r="BE38" s="32" t="s">
        <v>17</v>
      </c>
      <c r="BF38" s="32">
        <v>10</v>
      </c>
      <c r="BG38" s="32"/>
      <c r="BH38" s="32"/>
      <c r="BI38" s="32"/>
      <c r="BK38" s="105">
        <f t="shared" si="2"/>
        <v>0</v>
      </c>
      <c r="BL38" s="99">
        <f t="shared" si="3"/>
        <v>0</v>
      </c>
      <c r="BM38" s="105">
        <f t="shared" si="4"/>
        <v>0</v>
      </c>
      <c r="BN38" s="105">
        <f t="shared" si="5"/>
        <v>0</v>
      </c>
    </row>
    <row r="39" spans="1:66" s="21" customFormat="1" x14ac:dyDescent="0.25">
      <c r="A39" s="45">
        <v>42134</v>
      </c>
      <c r="B39" s="46" t="str">
        <f t="shared" si="0"/>
        <v>15130</v>
      </c>
      <c r="C39" s="21" t="s">
        <v>27</v>
      </c>
      <c r="D39" s="21" t="s">
        <v>30</v>
      </c>
      <c r="E39" s="62">
        <v>6</v>
      </c>
      <c r="F39" s="32">
        <v>3</v>
      </c>
      <c r="G39" s="21" t="s">
        <v>34</v>
      </c>
      <c r="H39" s="21">
        <v>1942</v>
      </c>
      <c r="I39" s="47">
        <f t="shared" si="1"/>
        <v>1342</v>
      </c>
      <c r="J39" s="80" t="s">
        <v>53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V39" s="32"/>
      <c r="W39" s="32"/>
      <c r="X39" s="32"/>
      <c r="AD39" s="26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V39" s="87"/>
      <c r="AW39" s="32">
        <v>80.8</v>
      </c>
      <c r="AX39" s="32">
        <v>79</v>
      </c>
      <c r="AY39" s="32">
        <v>1011.1</v>
      </c>
      <c r="AZ39" s="32">
        <v>1011.8</v>
      </c>
      <c r="BA39" s="32">
        <v>0</v>
      </c>
      <c r="BB39" s="32">
        <v>2</v>
      </c>
      <c r="BC39" s="32">
        <v>8.1999999999999993</v>
      </c>
      <c r="BD39" s="32">
        <v>1</v>
      </c>
      <c r="BE39" s="32" t="s">
        <v>17</v>
      </c>
      <c r="BF39" s="32">
        <v>10</v>
      </c>
      <c r="BG39" s="32"/>
      <c r="BH39" s="32"/>
      <c r="BI39" s="32"/>
      <c r="BK39" s="105">
        <f t="shared" si="2"/>
        <v>0</v>
      </c>
      <c r="BL39" s="99">
        <f t="shared" si="3"/>
        <v>0</v>
      </c>
      <c r="BM39" s="105">
        <f t="shared" si="4"/>
        <v>0</v>
      </c>
      <c r="BN39" s="105">
        <f t="shared" si="5"/>
        <v>0</v>
      </c>
    </row>
    <row r="40" spans="1:66" s="21" customFormat="1" x14ac:dyDescent="0.25">
      <c r="A40" s="45">
        <v>42134</v>
      </c>
      <c r="B40" s="46" t="str">
        <f t="shared" si="0"/>
        <v>15130</v>
      </c>
      <c r="C40" s="21" t="s">
        <v>27</v>
      </c>
      <c r="D40" s="21" t="s">
        <v>30</v>
      </c>
      <c r="E40" s="62">
        <v>6</v>
      </c>
      <c r="F40" s="32">
        <v>4</v>
      </c>
      <c r="G40" s="21" t="s">
        <v>34</v>
      </c>
      <c r="H40" s="21">
        <v>1939</v>
      </c>
      <c r="I40" s="47">
        <f t="shared" si="1"/>
        <v>1339</v>
      </c>
      <c r="J40" s="80" t="s">
        <v>53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V40" s="32"/>
      <c r="W40" s="32"/>
      <c r="X40" s="32"/>
      <c r="AD40" s="26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V40" s="87"/>
      <c r="AW40" s="32">
        <v>80.8</v>
      </c>
      <c r="AX40" s="32">
        <v>79</v>
      </c>
      <c r="AY40" s="32">
        <v>1011.1</v>
      </c>
      <c r="AZ40" s="32">
        <v>1011.8</v>
      </c>
      <c r="BA40" s="32">
        <v>0</v>
      </c>
      <c r="BB40" s="32">
        <v>3</v>
      </c>
      <c r="BC40" s="32">
        <v>14</v>
      </c>
      <c r="BD40" s="32">
        <v>1</v>
      </c>
      <c r="BE40" s="32" t="s">
        <v>17</v>
      </c>
      <c r="BF40" s="32">
        <v>10</v>
      </c>
      <c r="BG40" s="32"/>
      <c r="BH40" s="32"/>
      <c r="BI40" s="32"/>
      <c r="BK40" s="105">
        <f t="shared" si="2"/>
        <v>0</v>
      </c>
      <c r="BL40" s="99">
        <f t="shared" si="3"/>
        <v>0</v>
      </c>
      <c r="BM40" s="105">
        <f t="shared" si="4"/>
        <v>0</v>
      </c>
      <c r="BN40" s="105">
        <f t="shared" si="5"/>
        <v>0</v>
      </c>
    </row>
    <row r="41" spans="1:66" s="21" customFormat="1" x14ac:dyDescent="0.25">
      <c r="A41" s="45">
        <v>42134</v>
      </c>
      <c r="B41" s="46" t="str">
        <f t="shared" si="0"/>
        <v>15130</v>
      </c>
      <c r="C41" s="21" t="s">
        <v>27</v>
      </c>
      <c r="D41" s="21" t="s">
        <v>30</v>
      </c>
      <c r="E41" s="62">
        <v>6</v>
      </c>
      <c r="F41" s="32">
        <v>5</v>
      </c>
      <c r="G41" s="21" t="s">
        <v>34</v>
      </c>
      <c r="H41" s="21">
        <v>1932</v>
      </c>
      <c r="I41" s="47">
        <f t="shared" si="1"/>
        <v>1332</v>
      </c>
      <c r="J41" s="80" t="s">
        <v>53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V41" s="32"/>
      <c r="W41" s="32"/>
      <c r="X41" s="32"/>
      <c r="AD41" s="26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V41" s="87"/>
      <c r="AW41" s="32">
        <v>80.8</v>
      </c>
      <c r="AX41" s="32">
        <v>79</v>
      </c>
      <c r="AY41" s="32">
        <v>1011.1</v>
      </c>
      <c r="AZ41" s="32">
        <v>1011.8</v>
      </c>
      <c r="BA41" s="32">
        <v>0</v>
      </c>
      <c r="BB41" s="32">
        <v>3</v>
      </c>
      <c r="BC41" s="32">
        <v>12.6</v>
      </c>
      <c r="BD41" s="32">
        <v>1</v>
      </c>
      <c r="BE41" s="32" t="s">
        <v>17</v>
      </c>
      <c r="BF41" s="32">
        <v>10</v>
      </c>
      <c r="BG41" s="32"/>
      <c r="BH41" s="32"/>
      <c r="BI41" s="32"/>
      <c r="BK41" s="105">
        <f t="shared" si="2"/>
        <v>0</v>
      </c>
      <c r="BL41" s="99">
        <f t="shared" si="3"/>
        <v>0</v>
      </c>
      <c r="BM41" s="105">
        <f t="shared" si="4"/>
        <v>0</v>
      </c>
      <c r="BN41" s="105">
        <f t="shared" si="5"/>
        <v>0</v>
      </c>
    </row>
    <row r="42" spans="1:66" s="21" customFormat="1" x14ac:dyDescent="0.25">
      <c r="A42" s="45">
        <v>42134</v>
      </c>
      <c r="B42" s="46" t="str">
        <f t="shared" si="0"/>
        <v>15130</v>
      </c>
      <c r="C42" s="21" t="s">
        <v>27</v>
      </c>
      <c r="D42" s="21" t="s">
        <v>30</v>
      </c>
      <c r="E42" s="62">
        <v>6</v>
      </c>
      <c r="F42" s="32">
        <v>6</v>
      </c>
      <c r="G42" s="21" t="s">
        <v>34</v>
      </c>
      <c r="H42" s="21">
        <v>1925</v>
      </c>
      <c r="I42" s="47">
        <f t="shared" si="1"/>
        <v>1325</v>
      </c>
      <c r="J42" s="80" t="s">
        <v>53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V42" s="32"/>
      <c r="W42" s="32"/>
      <c r="X42" s="32"/>
      <c r="AD42" s="26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K42" s="21">
        <v>0</v>
      </c>
      <c r="AV42" s="87"/>
      <c r="AW42" s="32">
        <v>80.8</v>
      </c>
      <c r="AX42" s="32">
        <v>79</v>
      </c>
      <c r="AY42" s="32">
        <v>1011.1</v>
      </c>
      <c r="AZ42" s="32">
        <v>1011.8</v>
      </c>
      <c r="BA42" s="32">
        <v>0</v>
      </c>
      <c r="BB42" s="32">
        <v>2</v>
      </c>
      <c r="BC42" s="32">
        <v>13.8</v>
      </c>
      <c r="BD42" s="32">
        <v>2</v>
      </c>
      <c r="BE42" s="32" t="s">
        <v>17</v>
      </c>
      <c r="BF42" s="32">
        <v>10</v>
      </c>
      <c r="BG42" s="32"/>
      <c r="BH42" s="32"/>
      <c r="BI42" s="32"/>
      <c r="BK42" s="105">
        <f t="shared" si="2"/>
        <v>0</v>
      </c>
      <c r="BL42" s="99">
        <f t="shared" si="3"/>
        <v>0</v>
      </c>
      <c r="BM42" s="105">
        <f t="shared" si="4"/>
        <v>0</v>
      </c>
      <c r="BN42" s="105">
        <f t="shared" si="5"/>
        <v>0</v>
      </c>
    </row>
    <row r="43" spans="1:66" s="21" customFormat="1" x14ac:dyDescent="0.25">
      <c r="A43" s="45">
        <v>42134</v>
      </c>
      <c r="B43" s="46" t="str">
        <f t="shared" si="0"/>
        <v>15130</v>
      </c>
      <c r="C43" s="21" t="s">
        <v>27</v>
      </c>
      <c r="D43" s="21" t="s">
        <v>30</v>
      </c>
      <c r="E43" s="62">
        <v>6</v>
      </c>
      <c r="F43" s="32">
        <v>7</v>
      </c>
      <c r="G43" s="21" t="s">
        <v>34</v>
      </c>
      <c r="H43" s="21">
        <v>1917</v>
      </c>
      <c r="I43" s="47">
        <f t="shared" si="1"/>
        <v>1317</v>
      </c>
      <c r="J43" s="80" t="s">
        <v>53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V43" s="32"/>
      <c r="W43" s="32"/>
      <c r="X43" s="32"/>
      <c r="AD43" s="26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K43" s="21">
        <v>0</v>
      </c>
      <c r="AV43" s="87"/>
      <c r="AW43" s="32">
        <v>80.8</v>
      </c>
      <c r="AX43" s="32">
        <v>79</v>
      </c>
      <c r="AY43" s="32">
        <v>1011.1</v>
      </c>
      <c r="AZ43" s="32">
        <v>1011.8</v>
      </c>
      <c r="BA43" s="32">
        <v>0</v>
      </c>
      <c r="BB43" s="32">
        <v>2</v>
      </c>
      <c r="BC43" s="32">
        <v>9.3000000000000007</v>
      </c>
      <c r="BD43" s="32">
        <v>2</v>
      </c>
      <c r="BE43" s="32" t="s">
        <v>17</v>
      </c>
      <c r="BF43" s="32">
        <v>10</v>
      </c>
      <c r="BG43" s="32"/>
      <c r="BH43" s="32"/>
      <c r="BI43" s="32"/>
      <c r="BK43" s="105">
        <f t="shared" si="2"/>
        <v>0</v>
      </c>
      <c r="BL43" s="99">
        <f t="shared" si="3"/>
        <v>0</v>
      </c>
      <c r="BM43" s="105">
        <f t="shared" si="4"/>
        <v>0</v>
      </c>
      <c r="BN43" s="105">
        <f t="shared" si="5"/>
        <v>0</v>
      </c>
    </row>
    <row r="44" spans="1:66" s="21" customFormat="1" x14ac:dyDescent="0.25">
      <c r="A44" s="45">
        <v>42134</v>
      </c>
      <c r="B44" s="46" t="str">
        <f t="shared" si="0"/>
        <v>15130</v>
      </c>
      <c r="C44" s="21" t="s">
        <v>27</v>
      </c>
      <c r="D44" s="21" t="s">
        <v>30</v>
      </c>
      <c r="E44" s="62">
        <v>6</v>
      </c>
      <c r="F44" s="32">
        <v>8</v>
      </c>
      <c r="G44" s="21" t="s">
        <v>34</v>
      </c>
      <c r="H44" s="21">
        <v>1910</v>
      </c>
      <c r="I44" s="47">
        <f t="shared" si="1"/>
        <v>1310</v>
      </c>
      <c r="J44" s="80" t="s">
        <v>53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V44" s="32"/>
      <c r="W44" s="32"/>
      <c r="X44" s="32"/>
      <c r="AD44" s="26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K44" s="21">
        <v>0</v>
      </c>
      <c r="AV44" s="87"/>
      <c r="AW44" s="32">
        <v>80.8</v>
      </c>
      <c r="AX44" s="32">
        <v>79</v>
      </c>
      <c r="AY44" s="32">
        <v>1011.1</v>
      </c>
      <c r="AZ44" s="32">
        <v>1011.8</v>
      </c>
      <c r="BA44" s="32">
        <v>0</v>
      </c>
      <c r="BB44" s="32">
        <v>2</v>
      </c>
      <c r="BC44" s="32">
        <v>8.3000000000000007</v>
      </c>
      <c r="BD44" s="32">
        <v>2</v>
      </c>
      <c r="BE44" s="32" t="s">
        <v>17</v>
      </c>
      <c r="BF44" s="32">
        <v>10</v>
      </c>
      <c r="BG44" s="32"/>
      <c r="BH44" s="32"/>
      <c r="BI44" s="32"/>
      <c r="BK44" s="105">
        <f t="shared" si="2"/>
        <v>0</v>
      </c>
      <c r="BL44" s="99">
        <f t="shared" si="3"/>
        <v>0</v>
      </c>
      <c r="BM44" s="105">
        <f t="shared" si="4"/>
        <v>0</v>
      </c>
      <c r="BN44" s="105">
        <f t="shared" si="5"/>
        <v>0</v>
      </c>
    </row>
    <row r="45" spans="1:66" s="21" customFormat="1" x14ac:dyDescent="0.25">
      <c r="A45" s="45">
        <v>42134</v>
      </c>
      <c r="B45" s="46" t="str">
        <f t="shared" si="0"/>
        <v>15130</v>
      </c>
      <c r="C45" s="21" t="s">
        <v>27</v>
      </c>
      <c r="D45" s="21" t="s">
        <v>30</v>
      </c>
      <c r="E45" s="62">
        <v>6</v>
      </c>
      <c r="F45" s="32">
        <v>9</v>
      </c>
      <c r="G45" s="21" t="s">
        <v>34</v>
      </c>
      <c r="H45" s="21">
        <v>1902</v>
      </c>
      <c r="I45" s="47">
        <f t="shared" si="1"/>
        <v>1302</v>
      </c>
      <c r="J45" s="80" t="s">
        <v>53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V45" s="32"/>
      <c r="W45" s="32"/>
      <c r="X45" s="32"/>
      <c r="AD45" s="26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V45" s="87"/>
      <c r="AW45" s="32">
        <v>80.8</v>
      </c>
      <c r="AX45" s="32">
        <v>79</v>
      </c>
      <c r="AY45" s="32">
        <v>1011.1</v>
      </c>
      <c r="AZ45" s="32">
        <v>1011.8</v>
      </c>
      <c r="BA45" s="32">
        <v>0</v>
      </c>
      <c r="BB45" s="32">
        <v>2</v>
      </c>
      <c r="BC45" s="32">
        <v>10.5</v>
      </c>
      <c r="BD45" s="32">
        <v>1</v>
      </c>
      <c r="BE45" s="32" t="s">
        <v>17</v>
      </c>
      <c r="BF45" s="32">
        <v>10</v>
      </c>
      <c r="BG45" s="32"/>
      <c r="BH45" s="32"/>
      <c r="BI45" s="32"/>
      <c r="BK45" s="105">
        <f t="shared" si="2"/>
        <v>0</v>
      </c>
      <c r="BL45" s="99">
        <f t="shared" si="3"/>
        <v>0</v>
      </c>
      <c r="BM45" s="105">
        <f t="shared" si="4"/>
        <v>0</v>
      </c>
      <c r="BN45" s="105">
        <f t="shared" si="5"/>
        <v>0</v>
      </c>
    </row>
    <row r="46" spans="1:66" s="72" customFormat="1" x14ac:dyDescent="0.25">
      <c r="A46" s="70">
        <v>42134</v>
      </c>
      <c r="B46" s="71" t="str">
        <f t="shared" si="0"/>
        <v>15130</v>
      </c>
      <c r="C46" s="72" t="s">
        <v>27</v>
      </c>
      <c r="D46" s="72" t="s">
        <v>30</v>
      </c>
      <c r="E46" s="84">
        <v>6</v>
      </c>
      <c r="F46" s="73">
        <v>10</v>
      </c>
      <c r="G46" s="72" t="s">
        <v>34</v>
      </c>
      <c r="H46" s="72">
        <v>1855</v>
      </c>
      <c r="I46" s="23">
        <f t="shared" si="1"/>
        <v>1255</v>
      </c>
      <c r="J46" s="86" t="s">
        <v>53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V46" s="73"/>
      <c r="W46" s="73"/>
      <c r="X46" s="73"/>
      <c r="AD46" s="75">
        <v>0</v>
      </c>
      <c r="AF46" s="72">
        <v>0</v>
      </c>
      <c r="AG46" s="72">
        <v>0</v>
      </c>
      <c r="AH46" s="72">
        <v>0</v>
      </c>
      <c r="AI46" s="72">
        <v>0</v>
      </c>
      <c r="AJ46" s="72">
        <v>0</v>
      </c>
      <c r="AK46" s="72">
        <v>0</v>
      </c>
      <c r="AV46" s="90"/>
      <c r="AW46" s="73">
        <v>80.8</v>
      </c>
      <c r="AX46" s="73">
        <v>79</v>
      </c>
      <c r="AY46" s="73">
        <v>1011.1</v>
      </c>
      <c r="AZ46" s="73">
        <v>1011.8</v>
      </c>
      <c r="BA46" s="73">
        <v>0</v>
      </c>
      <c r="BB46" s="73">
        <v>3</v>
      </c>
      <c r="BC46" s="73">
        <v>8.4</v>
      </c>
      <c r="BD46" s="73">
        <v>1</v>
      </c>
      <c r="BE46" s="73" t="s">
        <v>17</v>
      </c>
      <c r="BF46" s="73">
        <v>10</v>
      </c>
      <c r="BG46" s="73"/>
      <c r="BH46" s="73"/>
      <c r="BI46" s="73"/>
      <c r="BK46" s="106">
        <f t="shared" si="2"/>
        <v>0</v>
      </c>
      <c r="BL46" s="107">
        <f t="shared" si="3"/>
        <v>0</v>
      </c>
      <c r="BM46" s="106">
        <f t="shared" si="4"/>
        <v>0</v>
      </c>
      <c r="BN46" s="106">
        <f t="shared" si="5"/>
        <v>0</v>
      </c>
    </row>
    <row r="47" spans="1:66" s="21" customFormat="1" x14ac:dyDescent="0.25">
      <c r="A47" s="45" t="s">
        <v>18</v>
      </c>
      <c r="B47" s="46" t="s">
        <v>18</v>
      </c>
      <c r="C47" s="21" t="s">
        <v>27</v>
      </c>
      <c r="D47" s="21" t="s">
        <v>18</v>
      </c>
      <c r="E47" s="62">
        <v>7</v>
      </c>
      <c r="F47" s="32">
        <v>1</v>
      </c>
      <c r="G47" s="21" t="s">
        <v>18</v>
      </c>
      <c r="H47" s="21" t="s">
        <v>18</v>
      </c>
      <c r="I47" s="47" t="s">
        <v>18</v>
      </c>
      <c r="J47" s="80" t="s">
        <v>18</v>
      </c>
      <c r="L47" s="21" t="s">
        <v>18</v>
      </c>
      <c r="M47" s="21" t="s">
        <v>18</v>
      </c>
      <c r="N47" s="21" t="s">
        <v>18</v>
      </c>
      <c r="O47" s="21" t="s">
        <v>18</v>
      </c>
      <c r="P47" s="21" t="s">
        <v>18</v>
      </c>
      <c r="Q47" s="21" t="s">
        <v>18</v>
      </c>
      <c r="V47" s="32"/>
      <c r="W47" s="32"/>
      <c r="X47" s="32"/>
      <c r="AD47" s="26" t="s">
        <v>18</v>
      </c>
      <c r="AF47" s="21" t="s">
        <v>18</v>
      </c>
      <c r="AG47" s="21" t="s">
        <v>18</v>
      </c>
      <c r="AH47" s="21" t="s">
        <v>18</v>
      </c>
      <c r="AI47" s="21" t="s">
        <v>18</v>
      </c>
      <c r="AJ47" s="21" t="s">
        <v>18</v>
      </c>
      <c r="AK47" s="21" t="s">
        <v>18</v>
      </c>
      <c r="AV47" s="87"/>
      <c r="AW47" s="21" t="s">
        <v>18</v>
      </c>
      <c r="AX47" s="21" t="s">
        <v>18</v>
      </c>
      <c r="AY47" s="21" t="s">
        <v>18</v>
      </c>
      <c r="AZ47" s="21" t="s">
        <v>18</v>
      </c>
      <c r="BA47" s="21" t="s">
        <v>18</v>
      </c>
      <c r="BB47" s="21" t="s">
        <v>18</v>
      </c>
      <c r="BC47" s="21" t="s">
        <v>18</v>
      </c>
      <c r="BD47" s="21" t="s">
        <v>18</v>
      </c>
      <c r="BE47" s="21" t="s">
        <v>18</v>
      </c>
      <c r="BF47" s="21" t="s">
        <v>18</v>
      </c>
      <c r="BG47" s="21" t="s">
        <v>18</v>
      </c>
      <c r="BH47" s="32"/>
      <c r="BI47" s="32"/>
      <c r="BK47" s="105" t="str">
        <f t="shared" si="2"/>
        <v>-</v>
      </c>
      <c r="BL47" s="99" t="str">
        <f t="shared" si="3"/>
        <v>-</v>
      </c>
      <c r="BM47" s="105" t="str">
        <f t="shared" si="4"/>
        <v>-</v>
      </c>
      <c r="BN47" s="105" t="str">
        <f t="shared" si="5"/>
        <v>-</v>
      </c>
    </row>
    <row r="48" spans="1:66" s="21" customFormat="1" x14ac:dyDescent="0.25">
      <c r="A48" s="45" t="s">
        <v>18</v>
      </c>
      <c r="B48" s="46" t="s">
        <v>18</v>
      </c>
      <c r="C48" s="21" t="s">
        <v>27</v>
      </c>
      <c r="D48" s="21" t="s">
        <v>18</v>
      </c>
      <c r="E48" s="62">
        <v>7</v>
      </c>
      <c r="F48" s="32">
        <v>2</v>
      </c>
      <c r="G48" s="21" t="s">
        <v>18</v>
      </c>
      <c r="H48" s="21" t="s">
        <v>18</v>
      </c>
      <c r="I48" s="47" t="s">
        <v>18</v>
      </c>
      <c r="J48" s="80" t="s">
        <v>18</v>
      </c>
      <c r="L48" s="21" t="s">
        <v>18</v>
      </c>
      <c r="M48" s="21" t="s">
        <v>18</v>
      </c>
      <c r="N48" s="21" t="s">
        <v>18</v>
      </c>
      <c r="O48" s="21" t="s">
        <v>18</v>
      </c>
      <c r="P48" s="21" t="s">
        <v>18</v>
      </c>
      <c r="Q48" s="21" t="s">
        <v>18</v>
      </c>
      <c r="V48" s="32"/>
      <c r="W48" s="32"/>
      <c r="X48" s="32"/>
      <c r="AD48" s="26" t="s">
        <v>18</v>
      </c>
      <c r="AF48" s="21" t="s">
        <v>18</v>
      </c>
      <c r="AG48" s="21" t="s">
        <v>18</v>
      </c>
      <c r="AH48" s="21" t="s">
        <v>18</v>
      </c>
      <c r="AI48" s="21" t="s">
        <v>18</v>
      </c>
      <c r="AJ48" s="21" t="s">
        <v>18</v>
      </c>
      <c r="AK48" s="21" t="s">
        <v>18</v>
      </c>
      <c r="AV48" s="87"/>
      <c r="AW48" s="21" t="s">
        <v>18</v>
      </c>
      <c r="AX48" s="21" t="s">
        <v>18</v>
      </c>
      <c r="AY48" s="21" t="s">
        <v>18</v>
      </c>
      <c r="AZ48" s="21" t="s">
        <v>18</v>
      </c>
      <c r="BA48" s="21" t="s">
        <v>18</v>
      </c>
      <c r="BB48" s="21" t="s">
        <v>18</v>
      </c>
      <c r="BC48" s="21" t="s">
        <v>18</v>
      </c>
      <c r="BD48" s="21" t="s">
        <v>18</v>
      </c>
      <c r="BE48" s="21" t="s">
        <v>18</v>
      </c>
      <c r="BF48" s="21" t="s">
        <v>18</v>
      </c>
      <c r="BG48" s="21" t="s">
        <v>18</v>
      </c>
      <c r="BH48" s="32"/>
      <c r="BI48" s="32"/>
      <c r="BK48" s="105" t="str">
        <f t="shared" si="2"/>
        <v>-</v>
      </c>
      <c r="BL48" s="99" t="str">
        <f t="shared" si="3"/>
        <v>-</v>
      </c>
      <c r="BM48" s="105" t="str">
        <f t="shared" si="4"/>
        <v>-</v>
      </c>
      <c r="BN48" s="105" t="str">
        <f t="shared" si="5"/>
        <v>-</v>
      </c>
    </row>
    <row r="49" spans="1:66" s="21" customFormat="1" x14ac:dyDescent="0.25">
      <c r="A49" s="45" t="s">
        <v>18</v>
      </c>
      <c r="B49" s="46" t="s">
        <v>18</v>
      </c>
      <c r="C49" s="21" t="s">
        <v>27</v>
      </c>
      <c r="D49" s="21" t="s">
        <v>18</v>
      </c>
      <c r="E49" s="62">
        <v>7</v>
      </c>
      <c r="F49" s="32">
        <v>3</v>
      </c>
      <c r="G49" s="21" t="s">
        <v>18</v>
      </c>
      <c r="H49" s="21" t="s">
        <v>18</v>
      </c>
      <c r="I49" s="47" t="s">
        <v>18</v>
      </c>
      <c r="J49" s="80" t="s">
        <v>18</v>
      </c>
      <c r="L49" s="21" t="s">
        <v>18</v>
      </c>
      <c r="M49" s="21" t="s">
        <v>18</v>
      </c>
      <c r="N49" s="21" t="s">
        <v>18</v>
      </c>
      <c r="O49" s="21" t="s">
        <v>18</v>
      </c>
      <c r="P49" s="21" t="s">
        <v>18</v>
      </c>
      <c r="Q49" s="21" t="s">
        <v>18</v>
      </c>
      <c r="V49" s="32"/>
      <c r="W49" s="32"/>
      <c r="X49" s="32"/>
      <c r="AD49" s="26" t="s">
        <v>18</v>
      </c>
      <c r="AF49" s="21" t="s">
        <v>18</v>
      </c>
      <c r="AG49" s="21" t="s">
        <v>18</v>
      </c>
      <c r="AH49" s="21" t="s">
        <v>18</v>
      </c>
      <c r="AI49" s="21" t="s">
        <v>18</v>
      </c>
      <c r="AJ49" s="21" t="s">
        <v>18</v>
      </c>
      <c r="AK49" s="21" t="s">
        <v>18</v>
      </c>
      <c r="AV49" s="87"/>
      <c r="AW49" s="21" t="s">
        <v>18</v>
      </c>
      <c r="AX49" s="21" t="s">
        <v>18</v>
      </c>
      <c r="AY49" s="21" t="s">
        <v>18</v>
      </c>
      <c r="AZ49" s="21" t="s">
        <v>18</v>
      </c>
      <c r="BA49" s="21" t="s">
        <v>18</v>
      </c>
      <c r="BB49" s="21" t="s">
        <v>18</v>
      </c>
      <c r="BC49" s="21" t="s">
        <v>18</v>
      </c>
      <c r="BD49" s="21" t="s">
        <v>18</v>
      </c>
      <c r="BE49" s="21" t="s">
        <v>18</v>
      </c>
      <c r="BF49" s="21" t="s">
        <v>18</v>
      </c>
      <c r="BG49" s="21" t="s">
        <v>18</v>
      </c>
      <c r="BH49" s="32"/>
      <c r="BI49" s="32"/>
      <c r="BK49" s="105" t="str">
        <f t="shared" si="2"/>
        <v>-</v>
      </c>
      <c r="BL49" s="99" t="str">
        <f t="shared" si="3"/>
        <v>-</v>
      </c>
      <c r="BM49" s="105" t="str">
        <f t="shared" si="4"/>
        <v>-</v>
      </c>
      <c r="BN49" s="105" t="str">
        <f t="shared" si="5"/>
        <v>-</v>
      </c>
    </row>
    <row r="50" spans="1:66" s="21" customFormat="1" x14ac:dyDescent="0.25">
      <c r="A50" s="45" t="s">
        <v>18</v>
      </c>
      <c r="B50" s="46" t="s">
        <v>18</v>
      </c>
      <c r="C50" s="21" t="s">
        <v>27</v>
      </c>
      <c r="D50" s="21" t="s">
        <v>18</v>
      </c>
      <c r="E50" s="62">
        <v>7</v>
      </c>
      <c r="F50" s="32">
        <v>4</v>
      </c>
      <c r="G50" s="21" t="s">
        <v>18</v>
      </c>
      <c r="H50" s="21" t="s">
        <v>18</v>
      </c>
      <c r="I50" s="47" t="s">
        <v>18</v>
      </c>
      <c r="J50" s="80" t="s">
        <v>18</v>
      </c>
      <c r="L50" s="21" t="s">
        <v>18</v>
      </c>
      <c r="M50" s="21" t="s">
        <v>18</v>
      </c>
      <c r="N50" s="21" t="s">
        <v>18</v>
      </c>
      <c r="O50" s="21" t="s">
        <v>18</v>
      </c>
      <c r="P50" s="21" t="s">
        <v>18</v>
      </c>
      <c r="Q50" s="21" t="s">
        <v>18</v>
      </c>
      <c r="V50" s="32"/>
      <c r="W50" s="32"/>
      <c r="X50" s="32"/>
      <c r="AD50" s="26" t="s">
        <v>18</v>
      </c>
      <c r="AF50" s="21" t="s">
        <v>18</v>
      </c>
      <c r="AG50" s="21" t="s">
        <v>18</v>
      </c>
      <c r="AH50" s="21" t="s">
        <v>18</v>
      </c>
      <c r="AI50" s="21" t="s">
        <v>18</v>
      </c>
      <c r="AJ50" s="21" t="s">
        <v>18</v>
      </c>
      <c r="AK50" s="21" t="s">
        <v>18</v>
      </c>
      <c r="AV50" s="87"/>
      <c r="AW50" s="21" t="s">
        <v>18</v>
      </c>
      <c r="AX50" s="21" t="s">
        <v>18</v>
      </c>
      <c r="AY50" s="21" t="s">
        <v>18</v>
      </c>
      <c r="AZ50" s="21" t="s">
        <v>18</v>
      </c>
      <c r="BA50" s="21" t="s">
        <v>18</v>
      </c>
      <c r="BB50" s="21" t="s">
        <v>18</v>
      </c>
      <c r="BC50" s="21" t="s">
        <v>18</v>
      </c>
      <c r="BD50" s="21" t="s">
        <v>18</v>
      </c>
      <c r="BE50" s="21" t="s">
        <v>18</v>
      </c>
      <c r="BF50" s="21" t="s">
        <v>18</v>
      </c>
      <c r="BG50" s="21" t="s">
        <v>18</v>
      </c>
      <c r="BH50" s="32"/>
      <c r="BI50" s="32"/>
      <c r="BK50" s="105" t="str">
        <f t="shared" si="2"/>
        <v>-</v>
      </c>
      <c r="BL50" s="99" t="str">
        <f t="shared" si="3"/>
        <v>-</v>
      </c>
      <c r="BM50" s="105" t="str">
        <f t="shared" si="4"/>
        <v>-</v>
      </c>
      <c r="BN50" s="105" t="str">
        <f t="shared" si="5"/>
        <v>-</v>
      </c>
    </row>
    <row r="51" spans="1:66" s="21" customFormat="1" x14ac:dyDescent="0.25">
      <c r="A51" s="45">
        <v>42112</v>
      </c>
      <c r="B51" s="46" t="str">
        <f t="shared" si="0"/>
        <v>15108</v>
      </c>
      <c r="C51" s="21" t="s">
        <v>27</v>
      </c>
      <c r="D51" s="21" t="s">
        <v>38</v>
      </c>
      <c r="E51" s="62">
        <v>7</v>
      </c>
      <c r="F51" s="32">
        <v>5</v>
      </c>
      <c r="G51" s="21" t="s">
        <v>25</v>
      </c>
      <c r="H51" s="21">
        <v>1821</v>
      </c>
      <c r="I51" s="47">
        <f t="shared" ref="I51:I62" si="6">H51-600</f>
        <v>1221</v>
      </c>
      <c r="J51" s="80" t="s">
        <v>53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V51" s="32"/>
      <c r="W51" s="32"/>
      <c r="X51" s="32"/>
      <c r="AD51" s="26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V51" s="87"/>
      <c r="AW51" s="32">
        <v>77.8</v>
      </c>
      <c r="AX51" s="32">
        <v>74.7</v>
      </c>
      <c r="AY51" s="32">
        <v>1010.9</v>
      </c>
      <c r="AZ51" s="32">
        <v>1009.5</v>
      </c>
      <c r="BA51" s="32">
        <v>0</v>
      </c>
      <c r="BB51" s="32">
        <v>1</v>
      </c>
      <c r="BC51" s="32">
        <v>11.4</v>
      </c>
      <c r="BD51" s="32">
        <v>1</v>
      </c>
      <c r="BE51" s="32" t="s">
        <v>17</v>
      </c>
      <c r="BF51" s="32">
        <v>1</v>
      </c>
      <c r="BG51" s="32"/>
      <c r="BH51" s="32"/>
      <c r="BI51" s="32"/>
      <c r="BK51" s="105">
        <f t="shared" si="2"/>
        <v>0</v>
      </c>
      <c r="BL51" s="99">
        <f t="shared" si="3"/>
        <v>0</v>
      </c>
      <c r="BM51" s="105">
        <f t="shared" si="4"/>
        <v>0</v>
      </c>
      <c r="BN51" s="105">
        <f t="shared" si="5"/>
        <v>0</v>
      </c>
    </row>
    <row r="52" spans="1:66" s="21" customFormat="1" x14ac:dyDescent="0.25">
      <c r="A52" s="45">
        <v>42112</v>
      </c>
      <c r="B52" s="46" t="str">
        <f t="shared" si="0"/>
        <v>15108</v>
      </c>
      <c r="C52" s="21" t="s">
        <v>27</v>
      </c>
      <c r="D52" s="21" t="s">
        <v>38</v>
      </c>
      <c r="E52" s="62">
        <v>7</v>
      </c>
      <c r="F52" s="32">
        <v>6</v>
      </c>
      <c r="G52" s="21" t="s">
        <v>25</v>
      </c>
      <c r="H52" s="21">
        <v>1804</v>
      </c>
      <c r="I52" s="47">
        <f t="shared" si="6"/>
        <v>1204</v>
      </c>
      <c r="J52" s="80" t="s">
        <v>53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V52" s="32"/>
      <c r="W52" s="32"/>
      <c r="X52" s="32"/>
      <c r="AD52" s="26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V52" s="87"/>
      <c r="AW52" s="32">
        <v>77.8</v>
      </c>
      <c r="AX52" s="32">
        <v>74.7</v>
      </c>
      <c r="AY52" s="32">
        <v>1010.9</v>
      </c>
      <c r="AZ52" s="32">
        <v>1009.5</v>
      </c>
      <c r="BA52" s="32">
        <v>0</v>
      </c>
      <c r="BB52" s="32">
        <v>0</v>
      </c>
      <c r="BC52" s="32">
        <v>5.7</v>
      </c>
      <c r="BD52" s="32">
        <v>1</v>
      </c>
      <c r="BE52" s="32" t="s">
        <v>17</v>
      </c>
      <c r="BF52" s="32">
        <v>1</v>
      </c>
      <c r="BG52" s="32"/>
      <c r="BH52" s="32"/>
      <c r="BI52" s="32"/>
      <c r="BK52" s="105">
        <f t="shared" si="2"/>
        <v>0</v>
      </c>
      <c r="BL52" s="99">
        <f t="shared" si="3"/>
        <v>0</v>
      </c>
      <c r="BM52" s="105">
        <f t="shared" si="4"/>
        <v>0</v>
      </c>
      <c r="BN52" s="105">
        <f t="shared" si="5"/>
        <v>0</v>
      </c>
    </row>
    <row r="53" spans="1:66" s="21" customFormat="1" x14ac:dyDescent="0.25">
      <c r="A53" s="45">
        <v>42112</v>
      </c>
      <c r="B53" s="46" t="str">
        <f t="shared" si="0"/>
        <v>15108</v>
      </c>
      <c r="C53" s="21" t="s">
        <v>27</v>
      </c>
      <c r="D53" s="21" t="s">
        <v>38</v>
      </c>
      <c r="E53" s="62">
        <v>7</v>
      </c>
      <c r="F53" s="32">
        <v>7</v>
      </c>
      <c r="G53" s="21" t="s">
        <v>25</v>
      </c>
      <c r="H53" s="21">
        <v>1850</v>
      </c>
      <c r="I53" s="47">
        <f t="shared" si="6"/>
        <v>1250</v>
      </c>
      <c r="J53" s="80" t="s">
        <v>53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V53" s="32"/>
      <c r="W53" s="32"/>
      <c r="X53" s="32"/>
      <c r="AD53" s="26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V53" s="87"/>
      <c r="AW53" s="32">
        <v>77.8</v>
      </c>
      <c r="AX53" s="32">
        <v>74.7</v>
      </c>
      <c r="AY53" s="32">
        <v>1010.9</v>
      </c>
      <c r="AZ53" s="32">
        <v>1009.5</v>
      </c>
      <c r="BA53" s="32">
        <v>0</v>
      </c>
      <c r="BB53" s="32">
        <v>0</v>
      </c>
      <c r="BC53" s="32">
        <v>10</v>
      </c>
      <c r="BD53" s="32">
        <v>5</v>
      </c>
      <c r="BE53" s="32" t="s">
        <v>17</v>
      </c>
      <c r="BF53" s="32">
        <v>1</v>
      </c>
      <c r="BG53" s="32"/>
      <c r="BH53" s="32"/>
      <c r="BI53" s="32"/>
      <c r="BK53" s="105">
        <f t="shared" si="2"/>
        <v>0</v>
      </c>
      <c r="BL53" s="99">
        <f t="shared" si="3"/>
        <v>0</v>
      </c>
      <c r="BM53" s="105">
        <f t="shared" si="4"/>
        <v>0</v>
      </c>
      <c r="BN53" s="105">
        <f t="shared" si="5"/>
        <v>0</v>
      </c>
    </row>
    <row r="54" spans="1:66" s="21" customFormat="1" x14ac:dyDescent="0.25">
      <c r="A54" s="45">
        <v>42112</v>
      </c>
      <c r="B54" s="46" t="str">
        <f t="shared" si="0"/>
        <v>15108</v>
      </c>
      <c r="C54" s="21" t="s">
        <v>27</v>
      </c>
      <c r="D54" s="21" t="s">
        <v>38</v>
      </c>
      <c r="E54" s="62">
        <v>7</v>
      </c>
      <c r="F54" s="32">
        <v>8</v>
      </c>
      <c r="G54" s="21" t="s">
        <v>25</v>
      </c>
      <c r="H54" s="21">
        <v>1740</v>
      </c>
      <c r="I54" s="47">
        <f t="shared" si="6"/>
        <v>1140</v>
      </c>
      <c r="J54" s="80" t="s">
        <v>53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V54" s="32"/>
      <c r="W54" s="32"/>
      <c r="X54" s="32"/>
      <c r="AD54" s="26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K54" s="21">
        <v>0</v>
      </c>
      <c r="AV54" s="87"/>
      <c r="AW54" s="32">
        <v>77.8</v>
      </c>
      <c r="AX54" s="32">
        <v>74.7</v>
      </c>
      <c r="AY54" s="32">
        <v>1010.9</v>
      </c>
      <c r="AZ54" s="32">
        <v>1009.5</v>
      </c>
      <c r="BA54" s="32">
        <v>0</v>
      </c>
      <c r="BB54" s="32">
        <v>1</v>
      </c>
      <c r="BC54" s="32">
        <v>7.4</v>
      </c>
      <c r="BD54" s="32">
        <v>1</v>
      </c>
      <c r="BE54" s="32" t="s">
        <v>17</v>
      </c>
      <c r="BF54" s="32">
        <v>1</v>
      </c>
      <c r="BG54" s="32"/>
      <c r="BH54" s="32"/>
      <c r="BI54" s="32"/>
      <c r="BK54" s="105">
        <f t="shared" si="2"/>
        <v>0</v>
      </c>
      <c r="BL54" s="99">
        <f t="shared" si="3"/>
        <v>0</v>
      </c>
      <c r="BM54" s="105">
        <f t="shared" si="4"/>
        <v>0</v>
      </c>
      <c r="BN54" s="105">
        <f t="shared" si="5"/>
        <v>0</v>
      </c>
    </row>
    <row r="55" spans="1:66" s="21" customFormat="1" x14ac:dyDescent="0.25">
      <c r="A55" s="45">
        <v>42112</v>
      </c>
      <c r="B55" s="46" t="str">
        <f t="shared" si="0"/>
        <v>15108</v>
      </c>
      <c r="C55" s="21" t="s">
        <v>27</v>
      </c>
      <c r="D55" s="21" t="s">
        <v>38</v>
      </c>
      <c r="E55" s="62">
        <v>7</v>
      </c>
      <c r="F55" s="32">
        <v>9</v>
      </c>
      <c r="G55" s="21" t="s">
        <v>25</v>
      </c>
      <c r="H55" s="21">
        <v>1719</v>
      </c>
      <c r="I55" s="47">
        <f t="shared" si="6"/>
        <v>1119</v>
      </c>
      <c r="J55" s="80" t="s">
        <v>53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V55" s="32"/>
      <c r="W55" s="32"/>
      <c r="X55" s="32"/>
      <c r="AD55" s="26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V55" s="87"/>
      <c r="AW55" s="32">
        <v>77.8</v>
      </c>
      <c r="AX55" s="32">
        <v>74.7</v>
      </c>
      <c r="AY55" s="32">
        <v>1010.9</v>
      </c>
      <c r="AZ55" s="32">
        <v>1009.5</v>
      </c>
      <c r="BA55" s="32">
        <v>0</v>
      </c>
      <c r="BB55" s="32">
        <v>1</v>
      </c>
      <c r="BC55" s="32">
        <v>7.4</v>
      </c>
      <c r="BD55" s="32">
        <v>1</v>
      </c>
      <c r="BE55" s="32" t="s">
        <v>17</v>
      </c>
      <c r="BF55" s="32">
        <v>1</v>
      </c>
      <c r="BG55" s="32"/>
      <c r="BH55" s="32"/>
      <c r="BI55" s="32"/>
      <c r="BK55" s="105">
        <f t="shared" si="2"/>
        <v>0</v>
      </c>
      <c r="BL55" s="99">
        <f t="shared" si="3"/>
        <v>0</v>
      </c>
      <c r="BM55" s="105">
        <f t="shared" si="4"/>
        <v>0</v>
      </c>
      <c r="BN55" s="105">
        <f t="shared" si="5"/>
        <v>0</v>
      </c>
    </row>
    <row r="56" spans="1:66" s="72" customFormat="1" x14ac:dyDescent="0.25">
      <c r="A56" s="70">
        <v>42112</v>
      </c>
      <c r="B56" s="71" t="str">
        <f t="shared" si="0"/>
        <v>15108</v>
      </c>
      <c r="C56" s="72" t="s">
        <v>27</v>
      </c>
      <c r="D56" s="72" t="s">
        <v>38</v>
      </c>
      <c r="E56" s="84">
        <v>7</v>
      </c>
      <c r="F56" s="73">
        <v>10</v>
      </c>
      <c r="G56" s="72" t="s">
        <v>25</v>
      </c>
      <c r="H56" s="72">
        <v>1713</v>
      </c>
      <c r="I56" s="23">
        <f t="shared" si="6"/>
        <v>1113</v>
      </c>
      <c r="J56" s="86" t="s">
        <v>53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V56" s="73"/>
      <c r="W56" s="73"/>
      <c r="X56" s="73"/>
      <c r="AD56" s="75">
        <v>0</v>
      </c>
      <c r="AF56" s="72">
        <v>0</v>
      </c>
      <c r="AG56" s="72">
        <v>0</v>
      </c>
      <c r="AH56" s="72">
        <v>0</v>
      </c>
      <c r="AI56" s="72">
        <v>0</v>
      </c>
      <c r="AJ56" s="72">
        <v>0</v>
      </c>
      <c r="AK56" s="72">
        <v>0</v>
      </c>
      <c r="AV56" s="90"/>
      <c r="AW56" s="73">
        <v>77.8</v>
      </c>
      <c r="AX56" s="73">
        <v>74.7</v>
      </c>
      <c r="AY56" s="73">
        <v>1010.9</v>
      </c>
      <c r="AZ56" s="73">
        <v>1009.5</v>
      </c>
      <c r="BA56" s="73">
        <v>0</v>
      </c>
      <c r="BB56" s="73">
        <v>1</v>
      </c>
      <c r="BC56" s="73">
        <v>7</v>
      </c>
      <c r="BD56" s="73">
        <v>2</v>
      </c>
      <c r="BE56" s="73" t="s">
        <v>17</v>
      </c>
      <c r="BF56" s="73">
        <v>1</v>
      </c>
      <c r="BG56" s="73"/>
      <c r="BH56" s="73"/>
      <c r="BI56" s="73"/>
      <c r="BK56" s="106">
        <f t="shared" si="2"/>
        <v>0</v>
      </c>
      <c r="BL56" s="107">
        <f t="shared" si="3"/>
        <v>0</v>
      </c>
      <c r="BM56" s="106">
        <f t="shared" si="4"/>
        <v>0</v>
      </c>
      <c r="BN56" s="106">
        <f t="shared" si="5"/>
        <v>0</v>
      </c>
    </row>
    <row r="57" spans="1:66" s="21" customFormat="1" x14ac:dyDescent="0.25">
      <c r="A57" s="88">
        <v>42111</v>
      </c>
      <c r="B57" s="46" t="str">
        <f t="shared" si="0"/>
        <v>15107</v>
      </c>
      <c r="C57" s="21" t="s">
        <v>27</v>
      </c>
      <c r="D57" s="21" t="s">
        <v>28</v>
      </c>
      <c r="E57" s="62">
        <v>8</v>
      </c>
      <c r="F57" s="32">
        <v>1</v>
      </c>
      <c r="G57" s="21" t="s">
        <v>25</v>
      </c>
      <c r="H57" s="21">
        <v>1715</v>
      </c>
      <c r="I57" s="47">
        <f t="shared" si="6"/>
        <v>1115</v>
      </c>
      <c r="J57" s="80" t="s">
        <v>37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V57" s="32"/>
      <c r="W57" s="32"/>
      <c r="X57" s="32"/>
      <c r="AD57" s="26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V57" s="87"/>
      <c r="AW57" s="32">
        <v>75.7</v>
      </c>
      <c r="AX57" s="32">
        <v>74.7</v>
      </c>
      <c r="AY57" s="32">
        <v>1010.8</v>
      </c>
      <c r="AZ57" s="32">
        <v>1009.5</v>
      </c>
      <c r="BA57" s="32">
        <v>0</v>
      </c>
      <c r="BB57" s="32">
        <v>2</v>
      </c>
      <c r="BC57" s="32">
        <v>1.8</v>
      </c>
      <c r="BD57" s="32">
        <v>2</v>
      </c>
      <c r="BE57" s="32" t="s">
        <v>17</v>
      </c>
      <c r="BF57" s="32">
        <v>1</v>
      </c>
      <c r="BG57" s="32"/>
      <c r="BH57" s="32"/>
      <c r="BI57" s="32"/>
      <c r="BK57" s="105">
        <f t="shared" si="2"/>
        <v>0</v>
      </c>
      <c r="BL57" s="99">
        <f t="shared" si="3"/>
        <v>0</v>
      </c>
      <c r="BM57" s="105">
        <f t="shared" si="4"/>
        <v>0</v>
      </c>
      <c r="BN57" s="105">
        <f t="shared" si="5"/>
        <v>0</v>
      </c>
    </row>
    <row r="58" spans="1:66" s="21" customFormat="1" x14ac:dyDescent="0.25">
      <c r="A58" s="88">
        <v>42111</v>
      </c>
      <c r="B58" s="46" t="str">
        <f t="shared" si="0"/>
        <v>15107</v>
      </c>
      <c r="C58" s="21" t="s">
        <v>27</v>
      </c>
      <c r="D58" s="21" t="s">
        <v>28</v>
      </c>
      <c r="E58" s="62">
        <v>8</v>
      </c>
      <c r="F58" s="32">
        <v>2</v>
      </c>
      <c r="G58" s="21" t="s">
        <v>25</v>
      </c>
      <c r="H58" s="21">
        <v>1726</v>
      </c>
      <c r="I58" s="47">
        <f t="shared" si="6"/>
        <v>1126</v>
      </c>
      <c r="J58" s="80" t="s">
        <v>37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V58" s="32"/>
      <c r="W58" s="32"/>
      <c r="X58" s="32"/>
      <c r="AD58" s="26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V58" s="87"/>
      <c r="AW58" s="32">
        <v>75.7</v>
      </c>
      <c r="AX58" s="32">
        <v>74.7</v>
      </c>
      <c r="AY58" s="32">
        <v>1010.8</v>
      </c>
      <c r="AZ58" s="32">
        <v>1009.5</v>
      </c>
      <c r="BA58" s="32">
        <v>0</v>
      </c>
      <c r="BB58" s="32">
        <v>2</v>
      </c>
      <c r="BC58" s="32">
        <v>4.3</v>
      </c>
      <c r="BD58" s="32">
        <v>2</v>
      </c>
      <c r="BE58" s="32" t="s">
        <v>17</v>
      </c>
      <c r="BF58" s="32">
        <v>1</v>
      </c>
      <c r="BG58" s="32"/>
      <c r="BH58" s="32"/>
      <c r="BI58" s="32"/>
      <c r="BK58" s="105">
        <f t="shared" si="2"/>
        <v>0</v>
      </c>
      <c r="BL58" s="99">
        <f t="shared" si="3"/>
        <v>0</v>
      </c>
      <c r="BM58" s="105">
        <f t="shared" si="4"/>
        <v>0</v>
      </c>
      <c r="BN58" s="105">
        <f t="shared" si="5"/>
        <v>0</v>
      </c>
    </row>
    <row r="59" spans="1:66" s="21" customFormat="1" x14ac:dyDescent="0.25">
      <c r="A59" s="88">
        <v>42111</v>
      </c>
      <c r="B59" s="46" t="str">
        <f t="shared" si="0"/>
        <v>15107</v>
      </c>
      <c r="C59" s="21" t="s">
        <v>27</v>
      </c>
      <c r="D59" s="21" t="s">
        <v>28</v>
      </c>
      <c r="E59" s="62">
        <v>8</v>
      </c>
      <c r="F59" s="32">
        <v>3</v>
      </c>
      <c r="G59" s="21" t="s">
        <v>25</v>
      </c>
      <c r="H59" s="21">
        <v>1745</v>
      </c>
      <c r="I59" s="47">
        <f t="shared" si="6"/>
        <v>1145</v>
      </c>
      <c r="J59" s="80" t="s">
        <v>37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V59" s="32"/>
      <c r="W59" s="32"/>
      <c r="X59" s="32"/>
      <c r="AD59" s="26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V59" s="87"/>
      <c r="AW59" s="32">
        <v>75.7</v>
      </c>
      <c r="AX59" s="32">
        <v>74.7</v>
      </c>
      <c r="AY59" s="32">
        <v>1010.8</v>
      </c>
      <c r="AZ59" s="32">
        <v>1009.5</v>
      </c>
      <c r="BA59" s="32">
        <v>0</v>
      </c>
      <c r="BB59" s="32">
        <v>3</v>
      </c>
      <c r="BC59" s="32">
        <v>4.5</v>
      </c>
      <c r="BD59" s="32">
        <v>2</v>
      </c>
      <c r="BE59" s="32" t="s">
        <v>17</v>
      </c>
      <c r="BF59" s="32">
        <v>1</v>
      </c>
      <c r="BG59" s="32"/>
      <c r="BH59" s="32"/>
      <c r="BI59" s="32"/>
      <c r="BK59" s="105">
        <f t="shared" si="2"/>
        <v>0</v>
      </c>
      <c r="BL59" s="99">
        <f t="shared" si="3"/>
        <v>0</v>
      </c>
      <c r="BM59" s="105">
        <f t="shared" si="4"/>
        <v>0</v>
      </c>
      <c r="BN59" s="105">
        <f t="shared" si="5"/>
        <v>0</v>
      </c>
    </row>
    <row r="60" spans="1:66" s="21" customFormat="1" x14ac:dyDescent="0.25">
      <c r="A60" s="88">
        <v>42111</v>
      </c>
      <c r="B60" s="46" t="str">
        <f t="shared" si="0"/>
        <v>15107</v>
      </c>
      <c r="C60" s="21" t="s">
        <v>27</v>
      </c>
      <c r="D60" s="21" t="s">
        <v>28</v>
      </c>
      <c r="E60" s="62">
        <v>8</v>
      </c>
      <c r="F60" s="32">
        <v>4</v>
      </c>
      <c r="G60" s="21" t="s">
        <v>25</v>
      </c>
      <c r="H60" s="21">
        <v>1755</v>
      </c>
      <c r="I60" s="47">
        <f t="shared" si="6"/>
        <v>1155</v>
      </c>
      <c r="J60" s="80" t="s">
        <v>37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V60" s="32"/>
      <c r="W60" s="32"/>
      <c r="X60" s="32"/>
      <c r="AD60" s="26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V60" s="87"/>
      <c r="AW60" s="32">
        <v>75.7</v>
      </c>
      <c r="AX60" s="32">
        <v>74.7</v>
      </c>
      <c r="AY60" s="32">
        <v>1010.8</v>
      </c>
      <c r="AZ60" s="32">
        <v>1009.5</v>
      </c>
      <c r="BA60" s="32">
        <v>0</v>
      </c>
      <c r="BB60" s="32">
        <v>3</v>
      </c>
      <c r="BC60" s="32">
        <v>3.6</v>
      </c>
      <c r="BD60" s="32">
        <v>2</v>
      </c>
      <c r="BE60" s="32" t="s">
        <v>17</v>
      </c>
      <c r="BF60" s="32">
        <v>1</v>
      </c>
      <c r="BG60" s="32"/>
      <c r="BH60" s="32"/>
      <c r="BI60" s="32"/>
      <c r="BK60" s="105">
        <f t="shared" si="2"/>
        <v>0</v>
      </c>
      <c r="BL60" s="99">
        <f t="shared" si="3"/>
        <v>0</v>
      </c>
      <c r="BM60" s="105">
        <f t="shared" si="4"/>
        <v>0</v>
      </c>
      <c r="BN60" s="105">
        <f t="shared" si="5"/>
        <v>0</v>
      </c>
    </row>
    <row r="61" spans="1:66" s="21" customFormat="1" x14ac:dyDescent="0.25">
      <c r="A61" s="88">
        <v>42111</v>
      </c>
      <c r="B61" s="46" t="str">
        <f t="shared" si="0"/>
        <v>15107</v>
      </c>
      <c r="C61" s="21" t="s">
        <v>27</v>
      </c>
      <c r="D61" s="21" t="s">
        <v>28</v>
      </c>
      <c r="E61" s="62">
        <v>8</v>
      </c>
      <c r="F61" s="32">
        <v>5</v>
      </c>
      <c r="G61" s="21" t="s">
        <v>25</v>
      </c>
      <c r="H61" s="21">
        <v>1807</v>
      </c>
      <c r="I61" s="47">
        <f t="shared" si="6"/>
        <v>1207</v>
      </c>
      <c r="J61" s="80" t="s">
        <v>37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V61" s="32"/>
      <c r="W61" s="32"/>
      <c r="X61" s="32"/>
      <c r="AD61" s="26">
        <v>0</v>
      </c>
      <c r="AF61" s="21">
        <v>0</v>
      </c>
      <c r="AG61" s="21">
        <v>0</v>
      </c>
      <c r="AH61" s="21">
        <v>1</v>
      </c>
      <c r="AI61" s="21">
        <v>0</v>
      </c>
      <c r="AJ61" s="21">
        <v>0</v>
      </c>
      <c r="AK61" s="21">
        <v>0</v>
      </c>
      <c r="AN61" s="21" t="s">
        <v>31</v>
      </c>
      <c r="AO61" s="21" t="s">
        <v>31</v>
      </c>
      <c r="AP61" s="21">
        <v>10</v>
      </c>
      <c r="AV61" s="87"/>
      <c r="AW61" s="32">
        <v>75.7</v>
      </c>
      <c r="AX61" s="32">
        <v>74.7</v>
      </c>
      <c r="AY61" s="32">
        <v>1010.8</v>
      </c>
      <c r="AZ61" s="32">
        <v>1009.5</v>
      </c>
      <c r="BA61" s="32">
        <v>0</v>
      </c>
      <c r="BB61" s="32">
        <v>3</v>
      </c>
      <c r="BC61" s="32">
        <v>1.5</v>
      </c>
      <c r="BD61" s="32">
        <v>2</v>
      </c>
      <c r="BE61" s="32" t="s">
        <v>17</v>
      </c>
      <c r="BF61" s="32">
        <v>1</v>
      </c>
      <c r="BG61" s="32"/>
      <c r="BH61" s="32"/>
      <c r="BI61" s="32"/>
      <c r="BK61" s="105">
        <f t="shared" si="2"/>
        <v>0</v>
      </c>
      <c r="BL61" s="99">
        <f t="shared" si="3"/>
        <v>0</v>
      </c>
      <c r="BM61" s="105">
        <f t="shared" si="4"/>
        <v>0</v>
      </c>
      <c r="BN61" s="105">
        <f t="shared" si="5"/>
        <v>0</v>
      </c>
    </row>
    <row r="62" spans="1:66" s="21" customFormat="1" x14ac:dyDescent="0.25">
      <c r="A62" s="88">
        <v>42111</v>
      </c>
      <c r="B62" s="46" t="str">
        <f t="shared" si="0"/>
        <v>15107</v>
      </c>
      <c r="C62" s="21" t="s">
        <v>27</v>
      </c>
      <c r="D62" s="21" t="s">
        <v>28</v>
      </c>
      <c r="E62" s="62">
        <v>8</v>
      </c>
      <c r="F62" s="32">
        <v>6</v>
      </c>
      <c r="G62" s="21" t="s">
        <v>25</v>
      </c>
      <c r="H62" s="21">
        <v>1822</v>
      </c>
      <c r="I62" s="47">
        <f t="shared" si="6"/>
        <v>1222</v>
      </c>
      <c r="J62" s="80" t="s">
        <v>37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V62" s="32"/>
      <c r="W62" s="32"/>
      <c r="X62" s="32"/>
      <c r="AD62" s="26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V62" s="87"/>
      <c r="AW62" s="32">
        <v>75.7</v>
      </c>
      <c r="AX62" s="32">
        <v>74.7</v>
      </c>
      <c r="AY62" s="32">
        <v>1010.8</v>
      </c>
      <c r="AZ62" s="32">
        <v>1009.5</v>
      </c>
      <c r="BA62" s="32">
        <v>0</v>
      </c>
      <c r="BB62" s="32">
        <v>2</v>
      </c>
      <c r="BC62" s="32">
        <v>5.5</v>
      </c>
      <c r="BD62" s="32">
        <v>2</v>
      </c>
      <c r="BE62" s="32" t="s">
        <v>17</v>
      </c>
      <c r="BF62" s="32">
        <v>1</v>
      </c>
      <c r="BG62" s="32"/>
      <c r="BH62" s="32"/>
      <c r="BI62" s="32"/>
      <c r="BK62" s="105">
        <f t="shared" si="2"/>
        <v>0</v>
      </c>
      <c r="BL62" s="99">
        <f t="shared" si="3"/>
        <v>0</v>
      </c>
      <c r="BM62" s="105">
        <f t="shared" si="4"/>
        <v>0</v>
      </c>
      <c r="BN62" s="105">
        <f t="shared" si="5"/>
        <v>0</v>
      </c>
    </row>
    <row r="63" spans="1:66" s="72" customFormat="1" x14ac:dyDescent="0.25">
      <c r="A63" s="91">
        <v>42111</v>
      </c>
      <c r="B63" s="71" t="str">
        <f t="shared" si="0"/>
        <v>15107</v>
      </c>
      <c r="C63" s="72" t="s">
        <v>27</v>
      </c>
      <c r="D63" s="72" t="s">
        <v>28</v>
      </c>
      <c r="E63" s="84">
        <v>8</v>
      </c>
      <c r="F63" s="73">
        <v>7</v>
      </c>
      <c r="G63" s="72" t="s">
        <v>18</v>
      </c>
      <c r="H63" s="72" t="s">
        <v>18</v>
      </c>
      <c r="I63" s="72" t="s">
        <v>18</v>
      </c>
      <c r="J63" s="86" t="s">
        <v>18</v>
      </c>
      <c r="L63" s="72" t="s">
        <v>18</v>
      </c>
      <c r="M63" s="72" t="s">
        <v>18</v>
      </c>
      <c r="N63" s="72" t="s">
        <v>18</v>
      </c>
      <c r="O63" s="72" t="s">
        <v>18</v>
      </c>
      <c r="P63" s="72" t="s">
        <v>18</v>
      </c>
      <c r="Q63" s="72" t="s">
        <v>18</v>
      </c>
      <c r="V63" s="73"/>
      <c r="W63" s="73"/>
      <c r="X63" s="73"/>
      <c r="AD63" s="75" t="s">
        <v>18</v>
      </c>
      <c r="AF63" s="92" t="s">
        <v>18</v>
      </c>
      <c r="AG63" s="72" t="s">
        <v>18</v>
      </c>
      <c r="AH63" s="72" t="s">
        <v>18</v>
      </c>
      <c r="AI63" s="72" t="s">
        <v>18</v>
      </c>
      <c r="AJ63" s="72" t="s">
        <v>18</v>
      </c>
      <c r="AK63" s="72" t="s">
        <v>18</v>
      </c>
      <c r="AV63" s="90"/>
      <c r="AW63" s="73" t="s">
        <v>18</v>
      </c>
      <c r="AX63" s="73" t="s">
        <v>18</v>
      </c>
      <c r="AY63" s="73" t="s">
        <v>18</v>
      </c>
      <c r="AZ63" s="73" t="s">
        <v>18</v>
      </c>
      <c r="BA63" s="73" t="s">
        <v>18</v>
      </c>
      <c r="BB63" s="73" t="s">
        <v>18</v>
      </c>
      <c r="BC63" s="73" t="s">
        <v>18</v>
      </c>
      <c r="BD63" s="73" t="s">
        <v>18</v>
      </c>
      <c r="BE63" s="73" t="s">
        <v>18</v>
      </c>
      <c r="BF63" s="73">
        <v>1</v>
      </c>
      <c r="BG63" s="73"/>
      <c r="BH63" s="73"/>
      <c r="BI63" s="73"/>
      <c r="BK63" s="106" t="str">
        <f t="shared" si="2"/>
        <v>-</v>
      </c>
      <c r="BL63" s="107" t="str">
        <f t="shared" si="3"/>
        <v>-</v>
      </c>
      <c r="BM63" s="106" t="str">
        <f t="shared" si="4"/>
        <v>-</v>
      </c>
      <c r="BN63" s="106" t="str">
        <f t="shared" si="5"/>
        <v>-</v>
      </c>
    </row>
    <row r="64" spans="1:66" s="21" customFormat="1" x14ac:dyDescent="0.25">
      <c r="A64" s="88">
        <v>42111</v>
      </c>
      <c r="B64" s="46" t="str">
        <f t="shared" ref="B64:B83" si="7">RIGHT(YEAR(A64),2)&amp;TEXT(A64-DATE(YEAR(A64),1,0),"000")</f>
        <v>15107</v>
      </c>
      <c r="C64" s="21" t="s">
        <v>27</v>
      </c>
      <c r="D64" s="21" t="s">
        <v>48</v>
      </c>
      <c r="E64" s="62">
        <v>13</v>
      </c>
      <c r="F64" s="32">
        <v>1</v>
      </c>
      <c r="G64" s="21" t="s">
        <v>25</v>
      </c>
      <c r="H64" s="21">
        <v>1711</v>
      </c>
      <c r="I64" s="47">
        <f>H64-600</f>
        <v>1111</v>
      </c>
      <c r="J64" s="80" t="s">
        <v>37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V64" s="32"/>
      <c r="W64" s="32"/>
      <c r="X64" s="32"/>
      <c r="AD64" s="26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V64" s="87"/>
      <c r="AW64" s="32">
        <v>75.7</v>
      </c>
      <c r="AX64" s="32">
        <v>74.7</v>
      </c>
      <c r="AY64" s="32">
        <v>1011.3</v>
      </c>
      <c r="AZ64" s="32">
        <v>1009.5</v>
      </c>
      <c r="BA64" s="32">
        <v>0</v>
      </c>
      <c r="BB64" s="21">
        <v>1</v>
      </c>
      <c r="BC64" s="32">
        <v>10.5</v>
      </c>
      <c r="BD64" s="32">
        <v>2</v>
      </c>
      <c r="BE64" s="32" t="s">
        <v>17</v>
      </c>
      <c r="BF64" s="32">
        <v>1</v>
      </c>
      <c r="BG64" s="32"/>
      <c r="BH64" s="32"/>
      <c r="BI64" s="32"/>
      <c r="BK64" s="105">
        <f t="shared" si="2"/>
        <v>0</v>
      </c>
      <c r="BL64" s="99">
        <f t="shared" si="3"/>
        <v>0</v>
      </c>
      <c r="BM64" s="105">
        <f t="shared" si="4"/>
        <v>0</v>
      </c>
      <c r="BN64" s="105">
        <f t="shared" si="5"/>
        <v>0</v>
      </c>
    </row>
    <row r="65" spans="1:66" s="21" customFormat="1" x14ac:dyDescent="0.25">
      <c r="A65" s="88">
        <v>42111</v>
      </c>
      <c r="B65" s="46" t="str">
        <f t="shared" si="7"/>
        <v>15107</v>
      </c>
      <c r="C65" s="21" t="s">
        <v>27</v>
      </c>
      <c r="D65" s="21" t="s">
        <v>48</v>
      </c>
      <c r="E65" s="62">
        <v>13</v>
      </c>
      <c r="F65" s="32">
        <v>2</v>
      </c>
      <c r="G65" s="21" t="s">
        <v>25</v>
      </c>
      <c r="H65" s="21">
        <v>1726</v>
      </c>
      <c r="I65" s="47">
        <f>H65-600</f>
        <v>1126</v>
      </c>
      <c r="J65" s="80" t="s">
        <v>37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V65" s="32"/>
      <c r="W65" s="32"/>
      <c r="X65" s="32"/>
      <c r="AD65" s="26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V65" s="87"/>
      <c r="AW65" s="32">
        <v>75.7</v>
      </c>
      <c r="AX65" s="32">
        <v>74.7</v>
      </c>
      <c r="AY65" s="32">
        <v>1011.3</v>
      </c>
      <c r="AZ65" s="32">
        <v>1009.5</v>
      </c>
      <c r="BA65" s="32">
        <v>0</v>
      </c>
      <c r="BB65" s="32">
        <v>1</v>
      </c>
      <c r="BC65" s="32">
        <v>10.3</v>
      </c>
      <c r="BD65" s="32">
        <v>2</v>
      </c>
      <c r="BE65" s="32" t="s">
        <v>17</v>
      </c>
      <c r="BF65" s="32">
        <v>1</v>
      </c>
      <c r="BG65" s="32"/>
      <c r="BH65" s="32"/>
      <c r="BI65" s="32"/>
      <c r="BK65" s="105">
        <f t="shared" si="2"/>
        <v>0</v>
      </c>
      <c r="BL65" s="99">
        <f t="shared" si="3"/>
        <v>0</v>
      </c>
      <c r="BM65" s="105">
        <f t="shared" si="4"/>
        <v>0</v>
      </c>
      <c r="BN65" s="105">
        <f t="shared" si="5"/>
        <v>0</v>
      </c>
    </row>
    <row r="66" spans="1:66" s="21" customFormat="1" x14ac:dyDescent="0.25">
      <c r="A66" s="88" t="s">
        <v>18</v>
      </c>
      <c r="B66" s="46" t="s">
        <v>18</v>
      </c>
      <c r="C66" s="21" t="s">
        <v>27</v>
      </c>
      <c r="D66" s="21" t="s">
        <v>18</v>
      </c>
      <c r="E66" s="62">
        <v>13</v>
      </c>
      <c r="F66" s="32">
        <v>3</v>
      </c>
      <c r="G66" s="21" t="s">
        <v>18</v>
      </c>
      <c r="H66" s="21" t="s">
        <v>18</v>
      </c>
      <c r="I66" s="47" t="s">
        <v>18</v>
      </c>
      <c r="J66" s="80" t="s">
        <v>18</v>
      </c>
      <c r="L66" s="21" t="s">
        <v>18</v>
      </c>
      <c r="M66" s="21" t="s">
        <v>18</v>
      </c>
      <c r="N66" s="21" t="s">
        <v>18</v>
      </c>
      <c r="O66" s="21" t="s">
        <v>18</v>
      </c>
      <c r="P66" s="21" t="s">
        <v>18</v>
      </c>
      <c r="Q66" s="21" t="s">
        <v>18</v>
      </c>
      <c r="V66" s="32"/>
      <c r="W66" s="32"/>
      <c r="X66" s="32"/>
      <c r="AD66" s="26" t="s">
        <v>18</v>
      </c>
      <c r="AF66" s="21" t="s">
        <v>18</v>
      </c>
      <c r="AG66" s="21" t="s">
        <v>18</v>
      </c>
      <c r="AH66" s="21" t="s">
        <v>18</v>
      </c>
      <c r="AI66" s="21" t="s">
        <v>18</v>
      </c>
      <c r="AJ66" s="21" t="s">
        <v>18</v>
      </c>
      <c r="AK66" s="21" t="s">
        <v>18</v>
      </c>
      <c r="AV66" s="87"/>
      <c r="AW66" s="32" t="s">
        <v>18</v>
      </c>
      <c r="AX66" s="32" t="s">
        <v>18</v>
      </c>
      <c r="AY66" s="32" t="s">
        <v>18</v>
      </c>
      <c r="AZ66" s="32" t="s">
        <v>18</v>
      </c>
      <c r="BA66" s="32" t="s">
        <v>18</v>
      </c>
      <c r="BB66" s="32" t="s">
        <v>18</v>
      </c>
      <c r="BC66" s="32" t="s">
        <v>18</v>
      </c>
      <c r="BD66" s="32" t="s">
        <v>18</v>
      </c>
      <c r="BE66" s="32" t="s">
        <v>18</v>
      </c>
      <c r="BF66" s="32" t="s">
        <v>18</v>
      </c>
      <c r="BG66" s="32"/>
      <c r="BH66" s="32"/>
      <c r="BI66" s="32"/>
      <c r="BK66" s="105" t="str">
        <f t="shared" si="2"/>
        <v>-</v>
      </c>
      <c r="BL66" s="99" t="str">
        <f t="shared" si="3"/>
        <v>-</v>
      </c>
      <c r="BM66" s="105" t="str">
        <f t="shared" si="4"/>
        <v>-</v>
      </c>
      <c r="BN66" s="105" t="str">
        <f t="shared" si="5"/>
        <v>-</v>
      </c>
    </row>
    <row r="67" spans="1:66" s="21" customFormat="1" x14ac:dyDescent="0.25">
      <c r="A67" s="88" t="s">
        <v>18</v>
      </c>
      <c r="B67" s="46" t="s">
        <v>18</v>
      </c>
      <c r="C67" s="21" t="s">
        <v>27</v>
      </c>
      <c r="D67" s="21" t="s">
        <v>18</v>
      </c>
      <c r="E67" s="62">
        <v>13</v>
      </c>
      <c r="F67" s="32">
        <v>4</v>
      </c>
      <c r="G67" s="21" t="s">
        <v>18</v>
      </c>
      <c r="H67" s="21" t="s">
        <v>18</v>
      </c>
      <c r="I67" s="47" t="s">
        <v>18</v>
      </c>
      <c r="J67" s="80" t="s">
        <v>18</v>
      </c>
      <c r="L67" s="21" t="s">
        <v>18</v>
      </c>
      <c r="M67" s="21" t="s">
        <v>18</v>
      </c>
      <c r="N67" s="21" t="s">
        <v>18</v>
      </c>
      <c r="O67" s="21" t="s">
        <v>18</v>
      </c>
      <c r="P67" s="21" t="s">
        <v>18</v>
      </c>
      <c r="Q67" s="21" t="s">
        <v>18</v>
      </c>
      <c r="V67" s="32"/>
      <c r="W67" s="32"/>
      <c r="X67" s="32"/>
      <c r="AD67" s="26" t="s">
        <v>18</v>
      </c>
      <c r="AF67" s="21" t="s">
        <v>18</v>
      </c>
      <c r="AG67" s="21" t="s">
        <v>18</v>
      </c>
      <c r="AH67" s="21" t="s">
        <v>18</v>
      </c>
      <c r="AI67" s="21" t="s">
        <v>18</v>
      </c>
      <c r="AJ67" s="21" t="s">
        <v>18</v>
      </c>
      <c r="AK67" s="21" t="s">
        <v>18</v>
      </c>
      <c r="AV67" s="87"/>
      <c r="AW67" s="32" t="s">
        <v>18</v>
      </c>
      <c r="AX67" s="32" t="s">
        <v>18</v>
      </c>
      <c r="AY67" s="32" t="s">
        <v>18</v>
      </c>
      <c r="AZ67" s="32" t="s">
        <v>18</v>
      </c>
      <c r="BA67" s="32" t="s">
        <v>18</v>
      </c>
      <c r="BB67" s="32" t="s">
        <v>18</v>
      </c>
      <c r="BC67" s="32" t="s">
        <v>18</v>
      </c>
      <c r="BD67" s="32" t="s">
        <v>18</v>
      </c>
      <c r="BE67" s="32" t="s">
        <v>18</v>
      </c>
      <c r="BF67" s="32" t="s">
        <v>18</v>
      </c>
      <c r="BG67" s="32"/>
      <c r="BH67" s="32"/>
      <c r="BI67" s="32"/>
      <c r="BK67" s="105" t="str">
        <f t="shared" si="2"/>
        <v>-</v>
      </c>
      <c r="BL67" s="99" t="str">
        <f t="shared" si="3"/>
        <v>-</v>
      </c>
      <c r="BM67" s="105" t="str">
        <f t="shared" si="4"/>
        <v>-</v>
      </c>
      <c r="BN67" s="105" t="str">
        <f t="shared" si="5"/>
        <v>-</v>
      </c>
    </row>
    <row r="68" spans="1:66" s="72" customFormat="1" x14ac:dyDescent="0.25">
      <c r="A68" s="91">
        <v>42111</v>
      </c>
      <c r="B68" s="71" t="str">
        <f t="shared" si="7"/>
        <v>15107</v>
      </c>
      <c r="C68" s="72" t="s">
        <v>27</v>
      </c>
      <c r="D68" s="72" t="s">
        <v>48</v>
      </c>
      <c r="E68" s="84">
        <v>13</v>
      </c>
      <c r="F68" s="73">
        <v>5</v>
      </c>
      <c r="G68" s="72" t="s">
        <v>25</v>
      </c>
      <c r="H68" s="72">
        <v>1819</v>
      </c>
      <c r="I68" s="23">
        <f>H68-600</f>
        <v>1219</v>
      </c>
      <c r="J68" s="86" t="s">
        <v>37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V68" s="73"/>
      <c r="W68" s="73"/>
      <c r="X68" s="73"/>
      <c r="AD68" s="75">
        <v>0</v>
      </c>
      <c r="AF68" s="72">
        <v>0</v>
      </c>
      <c r="AG68" s="72">
        <v>0</v>
      </c>
      <c r="AH68" s="72">
        <v>0</v>
      </c>
      <c r="AI68" s="72">
        <v>0</v>
      </c>
      <c r="AJ68" s="72">
        <v>0</v>
      </c>
      <c r="AK68" s="72">
        <v>0</v>
      </c>
      <c r="AV68" s="90"/>
      <c r="AW68" s="73">
        <v>75.7</v>
      </c>
      <c r="AX68" s="73">
        <v>74.7</v>
      </c>
      <c r="AY68" s="73">
        <v>1011.3</v>
      </c>
      <c r="AZ68" s="73">
        <v>1009.5</v>
      </c>
      <c r="BA68" s="73">
        <v>0</v>
      </c>
      <c r="BB68" s="73">
        <v>2</v>
      </c>
      <c r="BC68" s="73">
        <v>8.6999999999999993</v>
      </c>
      <c r="BD68" s="73">
        <v>2</v>
      </c>
      <c r="BE68" s="73" t="s">
        <v>17</v>
      </c>
      <c r="BF68" s="73">
        <v>1</v>
      </c>
      <c r="BG68" s="73"/>
      <c r="BH68" s="73"/>
      <c r="BI68" s="73"/>
      <c r="BK68" s="106">
        <f t="shared" si="2"/>
        <v>0</v>
      </c>
      <c r="BL68" s="107">
        <f t="shared" si="3"/>
        <v>0</v>
      </c>
      <c r="BM68" s="106">
        <f t="shared" si="4"/>
        <v>0</v>
      </c>
      <c r="BN68" s="106">
        <f t="shared" si="5"/>
        <v>0</v>
      </c>
    </row>
    <row r="69" spans="1:66" s="21" customFormat="1" x14ac:dyDescent="0.25">
      <c r="A69" s="45">
        <v>42132</v>
      </c>
      <c r="B69" s="46" t="str">
        <f t="shared" si="7"/>
        <v>15128</v>
      </c>
      <c r="C69" s="21" t="s">
        <v>27</v>
      </c>
      <c r="D69" s="21" t="s">
        <v>33</v>
      </c>
      <c r="E69" s="62">
        <v>18</v>
      </c>
      <c r="F69" s="32">
        <v>1</v>
      </c>
      <c r="G69" s="21" t="s">
        <v>25</v>
      </c>
      <c r="H69" s="21">
        <v>1910</v>
      </c>
      <c r="I69" s="47">
        <f t="shared" ref="I69:I81" si="8">H69-600</f>
        <v>1310</v>
      </c>
      <c r="J69" s="80" t="s">
        <v>17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V69" s="32"/>
      <c r="W69" s="32"/>
      <c r="X69" s="32"/>
      <c r="AD69" s="26">
        <v>0</v>
      </c>
      <c r="AF69" s="21">
        <v>0</v>
      </c>
      <c r="AG69" s="21">
        <v>0</v>
      </c>
      <c r="AH69" s="21">
        <v>0</v>
      </c>
      <c r="AI69" s="21">
        <v>0</v>
      </c>
      <c r="AJ69" s="21">
        <v>0</v>
      </c>
      <c r="AK69" s="21">
        <v>0</v>
      </c>
      <c r="AV69" s="87"/>
      <c r="AW69" s="32">
        <v>82.3</v>
      </c>
      <c r="AX69" s="32">
        <v>80</v>
      </c>
      <c r="AY69" s="32">
        <v>1013.9</v>
      </c>
      <c r="AZ69" s="32">
        <v>1013.4</v>
      </c>
      <c r="BA69" s="32">
        <v>0</v>
      </c>
      <c r="BB69" s="32">
        <v>1</v>
      </c>
      <c r="BC69" s="32">
        <v>4.5</v>
      </c>
      <c r="BD69" s="32">
        <v>2</v>
      </c>
      <c r="BE69" s="32" t="s">
        <v>17</v>
      </c>
      <c r="BF69" s="32">
        <v>10</v>
      </c>
      <c r="BG69" s="32"/>
      <c r="BH69" s="32"/>
      <c r="BI69" s="32"/>
      <c r="BK69" s="105">
        <f t="shared" ref="BK69:BK83" si="9">IF(G69="B-C",IF(AND(SUM(L69:O69)=0,P69=1,Q69=0),1,IF(L69="-","-",0)),IF(AND(SUM(L69:O69)=0,P69=0,Q69=1),1,IF(L69="-","-",0)))</f>
        <v>0</v>
      </c>
      <c r="BL69" s="99">
        <f t="shared" ref="BL69:BL83" si="10">IF(AND(SUM(L69:O69)=0,P69=1,Q69=1),1,IF(L69="-","-",0))</f>
        <v>0</v>
      </c>
      <c r="BM69" s="105">
        <f t="shared" ref="BM69:BM83" si="11">IF(G69="B-C",IF(AND(SUM(L69:O69)=0,P69=0,Q69=1),1,IF(L69="-","-",0)),IF(AND(SUM(L69:O69)=0,P69=1,Q69=0),1,IF(L69="-","-",0)))</f>
        <v>0</v>
      </c>
      <c r="BN69" s="105">
        <f t="shared" ref="BN69:BN83" si="12">IF(AND(SUM(L69:O69)&gt;0,P69=0,Q69=0),1,IF(L69="-","-",0))</f>
        <v>0</v>
      </c>
    </row>
    <row r="70" spans="1:66" s="21" customFormat="1" x14ac:dyDescent="0.25">
      <c r="A70" s="45">
        <v>42132</v>
      </c>
      <c r="B70" s="46" t="str">
        <f t="shared" si="7"/>
        <v>15128</v>
      </c>
      <c r="C70" s="21" t="s">
        <v>27</v>
      </c>
      <c r="D70" s="21" t="s">
        <v>33</v>
      </c>
      <c r="E70" s="62">
        <v>18</v>
      </c>
      <c r="F70" s="32">
        <v>2</v>
      </c>
      <c r="G70" s="21" t="s">
        <v>25</v>
      </c>
      <c r="H70" s="21">
        <v>1858</v>
      </c>
      <c r="I70" s="47">
        <f t="shared" si="8"/>
        <v>1258</v>
      </c>
      <c r="J70" s="80" t="s">
        <v>17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V70" s="32"/>
      <c r="W70" s="32"/>
      <c r="X70" s="32"/>
      <c r="AD70" s="26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V70" s="87"/>
      <c r="AW70" s="32">
        <v>82.3</v>
      </c>
      <c r="AX70" s="32">
        <v>80</v>
      </c>
      <c r="AY70" s="32">
        <v>1013.9</v>
      </c>
      <c r="AZ70" s="32">
        <v>1013.4</v>
      </c>
      <c r="BA70" s="32">
        <v>0</v>
      </c>
      <c r="BB70" s="32">
        <v>1</v>
      </c>
      <c r="BC70" s="32">
        <v>5.7</v>
      </c>
      <c r="BD70" s="32">
        <v>2</v>
      </c>
      <c r="BE70" s="32" t="s">
        <v>17</v>
      </c>
      <c r="BF70" s="32">
        <v>10</v>
      </c>
      <c r="BG70" s="32"/>
      <c r="BH70" s="32"/>
      <c r="BI70" s="32"/>
      <c r="BK70" s="105">
        <f t="shared" si="9"/>
        <v>0</v>
      </c>
      <c r="BL70" s="99">
        <f t="shared" si="10"/>
        <v>0</v>
      </c>
      <c r="BM70" s="105">
        <f t="shared" si="11"/>
        <v>0</v>
      </c>
      <c r="BN70" s="105">
        <f t="shared" si="12"/>
        <v>0</v>
      </c>
    </row>
    <row r="71" spans="1:66" s="21" customFormat="1" x14ac:dyDescent="0.25">
      <c r="A71" s="45">
        <v>42132</v>
      </c>
      <c r="B71" s="46" t="str">
        <f t="shared" si="7"/>
        <v>15128</v>
      </c>
      <c r="C71" s="21" t="s">
        <v>27</v>
      </c>
      <c r="D71" s="21" t="s">
        <v>33</v>
      </c>
      <c r="E71" s="62">
        <v>18</v>
      </c>
      <c r="F71" s="32">
        <v>3</v>
      </c>
      <c r="G71" s="21" t="s">
        <v>25</v>
      </c>
      <c r="H71" s="21">
        <v>1844</v>
      </c>
      <c r="I71" s="47">
        <f t="shared" si="8"/>
        <v>1244</v>
      </c>
      <c r="J71" s="80" t="s">
        <v>17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V71" s="32"/>
      <c r="W71" s="32"/>
      <c r="X71" s="32"/>
      <c r="AD71" s="26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V71" s="87"/>
      <c r="AW71" s="32">
        <v>82.3</v>
      </c>
      <c r="AX71" s="32">
        <v>80</v>
      </c>
      <c r="AY71" s="32">
        <v>1013.9</v>
      </c>
      <c r="AZ71" s="32">
        <v>1013.4</v>
      </c>
      <c r="BA71" s="32">
        <v>0</v>
      </c>
      <c r="BB71" s="32">
        <v>1</v>
      </c>
      <c r="BC71" s="32">
        <v>9.8000000000000007</v>
      </c>
      <c r="BD71" s="32">
        <v>2</v>
      </c>
      <c r="BE71" s="32" t="s">
        <v>17</v>
      </c>
      <c r="BF71" s="32">
        <v>10</v>
      </c>
      <c r="BG71" s="32"/>
      <c r="BH71" s="32"/>
      <c r="BI71" s="32"/>
      <c r="BK71" s="105">
        <f t="shared" si="9"/>
        <v>0</v>
      </c>
      <c r="BL71" s="99">
        <f t="shared" si="10"/>
        <v>0</v>
      </c>
      <c r="BM71" s="105">
        <f t="shared" si="11"/>
        <v>0</v>
      </c>
      <c r="BN71" s="105">
        <f t="shared" si="12"/>
        <v>0</v>
      </c>
    </row>
    <row r="72" spans="1:66" s="21" customFormat="1" x14ac:dyDescent="0.25">
      <c r="A72" s="45">
        <v>42132</v>
      </c>
      <c r="B72" s="46" t="str">
        <f t="shared" si="7"/>
        <v>15128</v>
      </c>
      <c r="C72" s="21" t="s">
        <v>27</v>
      </c>
      <c r="D72" s="21" t="s">
        <v>33</v>
      </c>
      <c r="E72" s="62">
        <v>18</v>
      </c>
      <c r="F72" s="32">
        <v>4</v>
      </c>
      <c r="G72" s="21" t="s">
        <v>25</v>
      </c>
      <c r="H72" s="21">
        <v>1813</v>
      </c>
      <c r="I72" s="47">
        <f t="shared" si="8"/>
        <v>1213</v>
      </c>
      <c r="J72" s="80" t="s">
        <v>17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V72" s="32"/>
      <c r="W72" s="32"/>
      <c r="X72" s="32"/>
      <c r="AD72" s="26">
        <v>0</v>
      </c>
      <c r="AF72" s="21">
        <v>0</v>
      </c>
      <c r="AG72" s="21">
        <v>0</v>
      </c>
      <c r="AH72" s="21">
        <v>0</v>
      </c>
      <c r="AI72" s="21">
        <v>0</v>
      </c>
      <c r="AJ72" s="21">
        <v>0</v>
      </c>
      <c r="AK72" s="21">
        <v>0</v>
      </c>
      <c r="AV72" s="87"/>
      <c r="AW72" s="32">
        <v>82.3</v>
      </c>
      <c r="AX72" s="32">
        <v>80</v>
      </c>
      <c r="AY72" s="32">
        <v>1013.9</v>
      </c>
      <c r="AZ72" s="32">
        <v>1013.4</v>
      </c>
      <c r="BA72" s="32">
        <v>0</v>
      </c>
      <c r="BB72" s="32">
        <v>1</v>
      </c>
      <c r="BC72" s="32">
        <v>8.8000000000000007</v>
      </c>
      <c r="BD72" s="32">
        <v>2</v>
      </c>
      <c r="BE72" s="32" t="s">
        <v>17</v>
      </c>
      <c r="BF72" s="32">
        <v>10</v>
      </c>
      <c r="BG72" s="32"/>
      <c r="BH72" s="32"/>
      <c r="BI72" s="32"/>
      <c r="BK72" s="105">
        <f t="shared" si="9"/>
        <v>0</v>
      </c>
      <c r="BL72" s="99">
        <f t="shared" si="10"/>
        <v>0</v>
      </c>
      <c r="BM72" s="105">
        <f t="shared" si="11"/>
        <v>0</v>
      </c>
      <c r="BN72" s="105">
        <f t="shared" si="12"/>
        <v>0</v>
      </c>
    </row>
    <row r="73" spans="1:66" s="72" customFormat="1" x14ac:dyDescent="0.25">
      <c r="A73" s="70">
        <v>42132</v>
      </c>
      <c r="B73" s="71" t="str">
        <f t="shared" si="7"/>
        <v>15128</v>
      </c>
      <c r="C73" s="72" t="s">
        <v>27</v>
      </c>
      <c r="D73" s="72" t="s">
        <v>33</v>
      </c>
      <c r="E73" s="84">
        <v>18</v>
      </c>
      <c r="F73" s="73">
        <v>5</v>
      </c>
      <c r="G73" s="72" t="s">
        <v>25</v>
      </c>
      <c r="H73" s="72">
        <v>1802</v>
      </c>
      <c r="I73" s="23">
        <f t="shared" si="8"/>
        <v>1202</v>
      </c>
      <c r="J73" s="86" t="s">
        <v>17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V73" s="73"/>
      <c r="W73" s="73"/>
      <c r="X73" s="73"/>
      <c r="AD73" s="75">
        <v>0</v>
      </c>
      <c r="AF73" s="72">
        <v>0</v>
      </c>
      <c r="AG73" s="72">
        <v>0</v>
      </c>
      <c r="AH73" s="72">
        <v>0</v>
      </c>
      <c r="AI73" s="72">
        <v>0</v>
      </c>
      <c r="AJ73" s="72">
        <v>0</v>
      </c>
      <c r="AK73" s="72">
        <v>0</v>
      </c>
      <c r="AV73" s="90"/>
      <c r="AW73" s="73">
        <v>82.3</v>
      </c>
      <c r="AX73" s="73">
        <v>80</v>
      </c>
      <c r="AY73" s="73">
        <v>1013.9</v>
      </c>
      <c r="AZ73" s="73">
        <v>1013.4</v>
      </c>
      <c r="BA73" s="73">
        <v>0</v>
      </c>
      <c r="BB73" s="73">
        <v>1</v>
      </c>
      <c r="BC73" s="73">
        <v>3.9</v>
      </c>
      <c r="BD73" s="73">
        <v>2</v>
      </c>
      <c r="BE73" s="73" t="s">
        <v>17</v>
      </c>
      <c r="BF73" s="73">
        <v>10</v>
      </c>
      <c r="BG73" s="73"/>
      <c r="BH73" s="73"/>
      <c r="BI73" s="73"/>
      <c r="BK73" s="106">
        <f t="shared" si="9"/>
        <v>0</v>
      </c>
      <c r="BL73" s="107">
        <f t="shared" si="10"/>
        <v>0</v>
      </c>
      <c r="BM73" s="106">
        <f t="shared" si="11"/>
        <v>0</v>
      </c>
      <c r="BN73" s="106">
        <f t="shared" si="12"/>
        <v>0</v>
      </c>
    </row>
    <row r="74" spans="1:66" s="21" customFormat="1" x14ac:dyDescent="0.25">
      <c r="A74" s="45">
        <v>42132</v>
      </c>
      <c r="B74" s="46" t="str">
        <f t="shared" si="7"/>
        <v>15128</v>
      </c>
      <c r="C74" s="21" t="s">
        <v>27</v>
      </c>
      <c r="D74" s="21" t="s">
        <v>30</v>
      </c>
      <c r="E74" s="62">
        <v>19</v>
      </c>
      <c r="F74" s="32">
        <v>1</v>
      </c>
      <c r="G74" s="21" t="s">
        <v>25</v>
      </c>
      <c r="H74" s="21">
        <v>1933</v>
      </c>
      <c r="I74" s="47">
        <f t="shared" si="8"/>
        <v>1333</v>
      </c>
      <c r="J74" s="80" t="s">
        <v>17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V74" s="32"/>
      <c r="W74" s="32"/>
      <c r="X74" s="32"/>
      <c r="AD74" s="26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V74" s="87"/>
      <c r="AW74" s="32">
        <v>79.400000000000006</v>
      </c>
      <c r="AX74" s="32">
        <v>80</v>
      </c>
      <c r="AY74" s="32">
        <v>1014.1</v>
      </c>
      <c r="AZ74" s="32">
        <v>1013.4</v>
      </c>
      <c r="BA74" s="32">
        <v>0</v>
      </c>
      <c r="BB74" s="32">
        <v>1</v>
      </c>
      <c r="BC74" s="32">
        <v>7.5</v>
      </c>
      <c r="BD74" s="32">
        <v>2</v>
      </c>
      <c r="BE74" s="32" t="s">
        <v>17</v>
      </c>
      <c r="BF74" s="32">
        <v>10</v>
      </c>
      <c r="BG74" s="32"/>
      <c r="BH74" s="32"/>
      <c r="BI74" s="32"/>
      <c r="BK74" s="105">
        <f t="shared" si="9"/>
        <v>0</v>
      </c>
      <c r="BL74" s="99">
        <f t="shared" si="10"/>
        <v>0</v>
      </c>
      <c r="BM74" s="105">
        <f t="shared" si="11"/>
        <v>0</v>
      </c>
      <c r="BN74" s="105">
        <f t="shared" si="12"/>
        <v>0</v>
      </c>
    </row>
    <row r="75" spans="1:66" s="21" customFormat="1" x14ac:dyDescent="0.25">
      <c r="A75" s="45">
        <v>42132</v>
      </c>
      <c r="B75" s="46" t="str">
        <f t="shared" si="7"/>
        <v>15128</v>
      </c>
      <c r="C75" s="21" t="s">
        <v>27</v>
      </c>
      <c r="D75" s="21" t="s">
        <v>30</v>
      </c>
      <c r="E75" s="62">
        <v>19</v>
      </c>
      <c r="F75" s="32">
        <v>2</v>
      </c>
      <c r="G75" s="21" t="s">
        <v>25</v>
      </c>
      <c r="H75" s="21">
        <v>1925</v>
      </c>
      <c r="I75" s="47">
        <f t="shared" si="8"/>
        <v>1325</v>
      </c>
      <c r="J75" s="80" t="s">
        <v>17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V75" s="32"/>
      <c r="W75" s="32"/>
      <c r="X75" s="32"/>
      <c r="AD75" s="26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V75" s="87"/>
      <c r="AW75" s="32">
        <v>79.400000000000006</v>
      </c>
      <c r="AX75" s="32">
        <v>80</v>
      </c>
      <c r="AY75" s="32">
        <v>1014.1</v>
      </c>
      <c r="AZ75" s="32">
        <v>1013.4</v>
      </c>
      <c r="BA75" s="32">
        <v>0</v>
      </c>
      <c r="BB75" s="32">
        <v>2</v>
      </c>
      <c r="BC75" s="32">
        <v>5.2</v>
      </c>
      <c r="BD75" s="32">
        <v>2</v>
      </c>
      <c r="BE75" s="32" t="s">
        <v>17</v>
      </c>
      <c r="BF75" s="32">
        <v>10</v>
      </c>
      <c r="BG75" s="32"/>
      <c r="BH75" s="32"/>
      <c r="BI75" s="32"/>
      <c r="BK75" s="105">
        <f t="shared" si="9"/>
        <v>0</v>
      </c>
      <c r="BL75" s="99">
        <f t="shared" si="10"/>
        <v>0</v>
      </c>
      <c r="BM75" s="105">
        <f t="shared" si="11"/>
        <v>0</v>
      </c>
      <c r="BN75" s="105">
        <f t="shared" si="12"/>
        <v>0</v>
      </c>
    </row>
    <row r="76" spans="1:66" s="21" customFormat="1" x14ac:dyDescent="0.25">
      <c r="A76" s="45">
        <v>42132</v>
      </c>
      <c r="B76" s="46" t="str">
        <f t="shared" si="7"/>
        <v>15128</v>
      </c>
      <c r="C76" s="21" t="s">
        <v>27</v>
      </c>
      <c r="D76" s="21" t="s">
        <v>30</v>
      </c>
      <c r="E76" s="62">
        <v>19</v>
      </c>
      <c r="F76" s="32">
        <v>3</v>
      </c>
      <c r="G76" s="21" t="s">
        <v>25</v>
      </c>
      <c r="H76" s="21">
        <v>1915</v>
      </c>
      <c r="I76" s="47">
        <f t="shared" si="8"/>
        <v>1315</v>
      </c>
      <c r="J76" s="80" t="s">
        <v>17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V76" s="32"/>
      <c r="W76" s="32"/>
      <c r="X76" s="32"/>
      <c r="AD76" s="26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V76" s="87"/>
      <c r="AW76" s="32">
        <v>79.400000000000006</v>
      </c>
      <c r="AX76" s="32">
        <v>80</v>
      </c>
      <c r="AY76" s="32">
        <v>1014.1</v>
      </c>
      <c r="AZ76" s="32">
        <v>1013.4</v>
      </c>
      <c r="BA76" s="32">
        <v>0</v>
      </c>
      <c r="BB76" s="32">
        <v>1</v>
      </c>
      <c r="BC76" s="32">
        <v>7.3</v>
      </c>
      <c r="BD76" s="32">
        <v>2</v>
      </c>
      <c r="BE76" s="32" t="s">
        <v>17</v>
      </c>
      <c r="BF76" s="32">
        <v>10</v>
      </c>
      <c r="BG76" s="32"/>
      <c r="BH76" s="32"/>
      <c r="BI76" s="32"/>
      <c r="BK76" s="105">
        <f t="shared" si="9"/>
        <v>0</v>
      </c>
      <c r="BL76" s="99">
        <f t="shared" si="10"/>
        <v>0</v>
      </c>
      <c r="BM76" s="105">
        <f t="shared" si="11"/>
        <v>0</v>
      </c>
      <c r="BN76" s="105">
        <f t="shared" si="12"/>
        <v>0</v>
      </c>
    </row>
    <row r="77" spans="1:66" s="21" customFormat="1" x14ac:dyDescent="0.25">
      <c r="A77" s="45">
        <v>42132</v>
      </c>
      <c r="B77" s="46" t="str">
        <f t="shared" si="7"/>
        <v>15128</v>
      </c>
      <c r="C77" s="21" t="s">
        <v>27</v>
      </c>
      <c r="D77" s="21" t="s">
        <v>30</v>
      </c>
      <c r="E77" s="62">
        <v>19</v>
      </c>
      <c r="F77" s="32">
        <v>4</v>
      </c>
      <c r="G77" s="21" t="s">
        <v>25</v>
      </c>
      <c r="H77" s="21">
        <v>1909</v>
      </c>
      <c r="I77" s="47">
        <f t="shared" si="8"/>
        <v>1309</v>
      </c>
      <c r="J77" s="80" t="s">
        <v>17</v>
      </c>
      <c r="L77" s="89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V77" s="32"/>
      <c r="W77" s="32"/>
      <c r="X77" s="32"/>
      <c r="AD77" s="26">
        <v>0</v>
      </c>
      <c r="AF77" s="21">
        <v>0</v>
      </c>
      <c r="AG77" s="21">
        <v>0</v>
      </c>
      <c r="AH77" s="21">
        <v>0</v>
      </c>
      <c r="AI77" s="21">
        <v>0</v>
      </c>
      <c r="AJ77" s="21">
        <v>0</v>
      </c>
      <c r="AK77" s="21">
        <v>0</v>
      </c>
      <c r="AV77" s="87"/>
      <c r="AW77" s="32">
        <v>79.400000000000006</v>
      </c>
      <c r="AX77" s="32">
        <v>80</v>
      </c>
      <c r="AY77" s="32">
        <v>1014.1</v>
      </c>
      <c r="AZ77" s="32">
        <v>1013.4</v>
      </c>
      <c r="BA77" s="32">
        <v>0</v>
      </c>
      <c r="BB77" s="32">
        <v>1</v>
      </c>
      <c r="BC77" s="32">
        <v>4</v>
      </c>
      <c r="BD77" s="32">
        <v>2</v>
      </c>
      <c r="BE77" s="32" t="s">
        <v>17</v>
      </c>
      <c r="BF77" s="32">
        <v>10</v>
      </c>
      <c r="BG77" s="32"/>
      <c r="BH77" s="32"/>
      <c r="BI77" s="32"/>
      <c r="BK77" s="105">
        <f t="shared" si="9"/>
        <v>0</v>
      </c>
      <c r="BL77" s="99">
        <f t="shared" si="10"/>
        <v>0</v>
      </c>
      <c r="BM77" s="105">
        <f t="shared" si="11"/>
        <v>0</v>
      </c>
      <c r="BN77" s="105">
        <f t="shared" si="12"/>
        <v>0</v>
      </c>
    </row>
    <row r="78" spans="1:66" s="21" customFormat="1" x14ac:dyDescent="0.25">
      <c r="A78" s="45">
        <v>42132</v>
      </c>
      <c r="B78" s="46" t="str">
        <f t="shared" si="7"/>
        <v>15128</v>
      </c>
      <c r="C78" s="21" t="s">
        <v>27</v>
      </c>
      <c r="D78" s="21" t="s">
        <v>30</v>
      </c>
      <c r="E78" s="62">
        <v>19</v>
      </c>
      <c r="F78" s="32">
        <v>5</v>
      </c>
      <c r="G78" s="21" t="s">
        <v>25</v>
      </c>
      <c r="H78" s="21">
        <v>1901</v>
      </c>
      <c r="I78" s="47">
        <f t="shared" si="8"/>
        <v>1301</v>
      </c>
      <c r="J78" s="80" t="s">
        <v>17</v>
      </c>
      <c r="L78" s="89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V78" s="32"/>
      <c r="W78" s="32"/>
      <c r="X78" s="32"/>
      <c r="AD78" s="26">
        <v>0</v>
      </c>
      <c r="AF78" s="21">
        <v>0</v>
      </c>
      <c r="AG78" s="21">
        <v>0</v>
      </c>
      <c r="AH78" s="21">
        <v>0</v>
      </c>
      <c r="AI78" s="21">
        <v>0</v>
      </c>
      <c r="AJ78" s="21">
        <v>0</v>
      </c>
      <c r="AK78" s="21">
        <v>0</v>
      </c>
      <c r="AV78" s="87"/>
      <c r="AW78" s="32">
        <v>79.400000000000006</v>
      </c>
      <c r="AX78" s="32">
        <v>80</v>
      </c>
      <c r="AY78" s="32">
        <v>1014.1</v>
      </c>
      <c r="AZ78" s="32">
        <v>1013.4</v>
      </c>
      <c r="BA78" s="32">
        <v>0</v>
      </c>
      <c r="BB78" s="32">
        <v>1</v>
      </c>
      <c r="BC78" s="32">
        <v>6</v>
      </c>
      <c r="BD78" s="32">
        <v>2</v>
      </c>
      <c r="BE78" s="32" t="s">
        <v>17</v>
      </c>
      <c r="BF78" s="32">
        <v>10</v>
      </c>
      <c r="BG78" s="32"/>
      <c r="BH78" s="32"/>
      <c r="BI78" s="32"/>
      <c r="BK78" s="105">
        <f t="shared" si="9"/>
        <v>0</v>
      </c>
      <c r="BL78" s="99">
        <f t="shared" si="10"/>
        <v>0</v>
      </c>
      <c r="BM78" s="105">
        <f t="shared" si="11"/>
        <v>0</v>
      </c>
      <c r="BN78" s="105">
        <f t="shared" si="12"/>
        <v>0</v>
      </c>
    </row>
    <row r="79" spans="1:66" s="21" customFormat="1" x14ac:dyDescent="0.25">
      <c r="A79" s="45">
        <v>42132</v>
      </c>
      <c r="B79" s="46" t="str">
        <f t="shared" si="7"/>
        <v>15128</v>
      </c>
      <c r="C79" s="21" t="s">
        <v>27</v>
      </c>
      <c r="D79" s="21" t="s">
        <v>30</v>
      </c>
      <c r="E79" s="62">
        <v>19</v>
      </c>
      <c r="F79" s="32">
        <v>6</v>
      </c>
      <c r="G79" s="21" t="s">
        <v>25</v>
      </c>
      <c r="H79" s="21">
        <v>1851</v>
      </c>
      <c r="I79" s="47">
        <f t="shared" si="8"/>
        <v>1251</v>
      </c>
      <c r="J79" s="80" t="s">
        <v>17</v>
      </c>
      <c r="L79" s="89">
        <v>1</v>
      </c>
      <c r="M79" s="21">
        <v>0</v>
      </c>
      <c r="N79" s="21">
        <v>0</v>
      </c>
      <c r="O79" s="21">
        <v>0</v>
      </c>
      <c r="P79" s="21">
        <v>1</v>
      </c>
      <c r="Q79" s="21">
        <v>0</v>
      </c>
      <c r="R79" s="21" t="s">
        <v>47</v>
      </c>
      <c r="T79" s="21" t="s">
        <v>56</v>
      </c>
      <c r="V79" s="32" t="s">
        <v>31</v>
      </c>
      <c r="W79" s="32" t="s">
        <v>32</v>
      </c>
      <c r="X79" s="32">
        <v>110</v>
      </c>
      <c r="AD79" s="26">
        <v>1</v>
      </c>
      <c r="AF79" s="21">
        <v>0</v>
      </c>
      <c r="AG79" s="21">
        <v>0</v>
      </c>
      <c r="AH79" s="21">
        <v>0</v>
      </c>
      <c r="AI79" s="21">
        <v>0</v>
      </c>
      <c r="AJ79" s="21">
        <v>0</v>
      </c>
      <c r="AK79" s="21">
        <v>0</v>
      </c>
      <c r="AV79" s="87"/>
      <c r="AW79" s="32">
        <v>79.400000000000006</v>
      </c>
      <c r="AX79" s="32">
        <v>80</v>
      </c>
      <c r="AY79" s="32">
        <v>1014.1</v>
      </c>
      <c r="AZ79" s="32">
        <v>1013.4</v>
      </c>
      <c r="BA79" s="32">
        <v>0</v>
      </c>
      <c r="BB79" s="32">
        <v>1</v>
      </c>
      <c r="BC79" s="32">
        <v>3.5</v>
      </c>
      <c r="BD79" s="32">
        <v>2</v>
      </c>
      <c r="BE79" s="32" t="s">
        <v>17</v>
      </c>
      <c r="BF79" s="32">
        <v>10</v>
      </c>
      <c r="BG79" s="32"/>
      <c r="BH79" s="32"/>
      <c r="BI79" s="32"/>
      <c r="BK79" s="105">
        <f t="shared" si="9"/>
        <v>0</v>
      </c>
      <c r="BL79" s="99">
        <f t="shared" si="10"/>
        <v>0</v>
      </c>
      <c r="BM79" s="105">
        <f t="shared" si="11"/>
        <v>0</v>
      </c>
      <c r="BN79" s="105">
        <f t="shared" si="12"/>
        <v>0</v>
      </c>
    </row>
    <row r="80" spans="1:66" s="21" customFormat="1" x14ac:dyDescent="0.25">
      <c r="A80" s="45">
        <v>42132</v>
      </c>
      <c r="B80" s="46" t="str">
        <f t="shared" si="7"/>
        <v>15128</v>
      </c>
      <c r="C80" s="21" t="s">
        <v>27</v>
      </c>
      <c r="D80" s="21" t="s">
        <v>30</v>
      </c>
      <c r="E80" s="62">
        <v>19</v>
      </c>
      <c r="F80" s="32">
        <v>7</v>
      </c>
      <c r="G80" s="21" t="s">
        <v>25</v>
      </c>
      <c r="H80" s="21">
        <v>1818</v>
      </c>
      <c r="I80" s="47">
        <f t="shared" si="8"/>
        <v>1218</v>
      </c>
      <c r="J80" s="80" t="s">
        <v>17</v>
      </c>
      <c r="L80" s="89">
        <v>0</v>
      </c>
      <c r="M80" s="21">
        <v>0</v>
      </c>
      <c r="N80" s="21">
        <v>0</v>
      </c>
      <c r="O80" s="21">
        <v>1</v>
      </c>
      <c r="P80" s="21">
        <v>0</v>
      </c>
      <c r="Q80" s="21">
        <v>1</v>
      </c>
      <c r="T80" s="21" t="s">
        <v>56</v>
      </c>
      <c r="V80" s="32" t="s">
        <v>31</v>
      </c>
      <c r="W80" s="32" t="s">
        <v>20</v>
      </c>
      <c r="X80" s="32">
        <v>160</v>
      </c>
      <c r="AD80" s="26">
        <v>1</v>
      </c>
      <c r="AF80" s="21">
        <v>0</v>
      </c>
      <c r="AG80" s="21">
        <v>0</v>
      </c>
      <c r="AH80" s="21">
        <v>0</v>
      </c>
      <c r="AI80" s="21">
        <v>0</v>
      </c>
      <c r="AJ80" s="21">
        <v>0</v>
      </c>
      <c r="AK80" s="21">
        <v>0</v>
      </c>
      <c r="AV80" s="87"/>
      <c r="AW80" s="32">
        <v>79.400000000000006</v>
      </c>
      <c r="AX80" s="32">
        <v>80</v>
      </c>
      <c r="AY80" s="32">
        <v>1014.1</v>
      </c>
      <c r="AZ80" s="32">
        <v>1013.4</v>
      </c>
      <c r="BA80" s="32">
        <v>0</v>
      </c>
      <c r="BB80" s="32">
        <v>1</v>
      </c>
      <c r="BC80" s="32">
        <v>5.2</v>
      </c>
      <c r="BD80" s="32">
        <v>2</v>
      </c>
      <c r="BE80" s="32" t="s">
        <v>17</v>
      </c>
      <c r="BF80" s="32">
        <v>10</v>
      </c>
      <c r="BG80" s="32"/>
      <c r="BH80" s="32"/>
      <c r="BI80" s="32"/>
      <c r="BK80" s="105">
        <f t="shared" si="9"/>
        <v>0</v>
      </c>
      <c r="BL80" s="99">
        <f t="shared" si="10"/>
        <v>0</v>
      </c>
      <c r="BM80" s="105">
        <f t="shared" si="11"/>
        <v>0</v>
      </c>
      <c r="BN80" s="105">
        <f t="shared" si="12"/>
        <v>0</v>
      </c>
    </row>
    <row r="81" spans="1:66" s="21" customFormat="1" x14ac:dyDescent="0.25">
      <c r="A81" s="45">
        <v>42132</v>
      </c>
      <c r="B81" s="46" t="str">
        <f t="shared" si="7"/>
        <v>15128</v>
      </c>
      <c r="C81" s="21" t="s">
        <v>27</v>
      </c>
      <c r="D81" s="21" t="s">
        <v>30</v>
      </c>
      <c r="E81" s="62">
        <v>19</v>
      </c>
      <c r="F81" s="32">
        <v>8</v>
      </c>
      <c r="G81" s="21" t="s">
        <v>25</v>
      </c>
      <c r="H81" s="21">
        <v>1809</v>
      </c>
      <c r="I81" s="47">
        <f t="shared" si="8"/>
        <v>1209</v>
      </c>
      <c r="J81" s="80" t="s">
        <v>17</v>
      </c>
      <c r="L81" s="89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V81" s="32"/>
      <c r="W81" s="32"/>
      <c r="X81" s="32"/>
      <c r="AD81" s="26">
        <v>0</v>
      </c>
      <c r="AF81" s="21">
        <v>0</v>
      </c>
      <c r="AG81" s="21">
        <v>0</v>
      </c>
      <c r="AH81" s="21">
        <v>0</v>
      </c>
      <c r="AI81" s="21">
        <v>0</v>
      </c>
      <c r="AJ81" s="21">
        <v>0</v>
      </c>
      <c r="AK81" s="21">
        <v>0</v>
      </c>
      <c r="AV81" s="87"/>
      <c r="AW81" s="32">
        <v>79.400000000000006</v>
      </c>
      <c r="AX81" s="32">
        <v>80</v>
      </c>
      <c r="AY81" s="32">
        <v>1014.1</v>
      </c>
      <c r="AZ81" s="32">
        <v>1013.4</v>
      </c>
      <c r="BA81" s="32">
        <v>0</v>
      </c>
      <c r="BB81" s="32">
        <v>1</v>
      </c>
      <c r="BC81" s="32">
        <v>7.5</v>
      </c>
      <c r="BD81" s="32">
        <v>2</v>
      </c>
      <c r="BE81" s="32" t="s">
        <v>17</v>
      </c>
      <c r="BF81" s="32">
        <v>10</v>
      </c>
      <c r="BG81" s="32"/>
      <c r="BH81" s="32"/>
      <c r="BI81" s="32"/>
      <c r="BK81" s="105">
        <f t="shared" si="9"/>
        <v>0</v>
      </c>
      <c r="BL81" s="99">
        <f t="shared" si="10"/>
        <v>0</v>
      </c>
      <c r="BM81" s="105">
        <f t="shared" si="11"/>
        <v>0</v>
      </c>
      <c r="BN81" s="105">
        <f t="shared" si="12"/>
        <v>0</v>
      </c>
    </row>
    <row r="82" spans="1:66" s="21" customFormat="1" x14ac:dyDescent="0.25">
      <c r="A82" s="45">
        <v>42132</v>
      </c>
      <c r="B82" s="46" t="str">
        <f t="shared" si="7"/>
        <v>15128</v>
      </c>
      <c r="C82" s="21" t="s">
        <v>27</v>
      </c>
      <c r="D82" s="21" t="s">
        <v>30</v>
      </c>
      <c r="E82" s="62">
        <v>19</v>
      </c>
      <c r="F82" s="32">
        <v>9</v>
      </c>
      <c r="G82" s="21" t="s">
        <v>25</v>
      </c>
      <c r="H82" s="21">
        <v>1759</v>
      </c>
      <c r="I82" s="47">
        <f>H82-600</f>
        <v>1159</v>
      </c>
      <c r="J82" s="80" t="s">
        <v>53</v>
      </c>
      <c r="L82" s="21">
        <v>0</v>
      </c>
      <c r="M82" s="21">
        <v>0</v>
      </c>
      <c r="N82" s="21">
        <v>0</v>
      </c>
      <c r="O82" s="49">
        <v>0</v>
      </c>
      <c r="P82" s="49">
        <v>0</v>
      </c>
      <c r="Q82" s="21">
        <v>0</v>
      </c>
      <c r="V82" s="32"/>
      <c r="W82" s="32"/>
      <c r="X82" s="32"/>
      <c r="AD82" s="26">
        <v>0</v>
      </c>
      <c r="AF82" s="21">
        <v>0</v>
      </c>
      <c r="AG82" s="21">
        <v>0</v>
      </c>
      <c r="AH82" s="21">
        <v>0</v>
      </c>
      <c r="AI82" s="49">
        <v>0</v>
      </c>
      <c r="AJ82" s="49">
        <v>0</v>
      </c>
      <c r="AK82" s="21">
        <v>0</v>
      </c>
      <c r="AV82" s="87"/>
      <c r="AW82" s="32">
        <v>79.400000000000006</v>
      </c>
      <c r="AX82" s="32">
        <v>80</v>
      </c>
      <c r="AY82" s="32">
        <v>1014.1</v>
      </c>
      <c r="AZ82" s="32">
        <v>1013.4</v>
      </c>
      <c r="BA82" s="32">
        <v>0</v>
      </c>
      <c r="BB82" s="32">
        <v>1</v>
      </c>
      <c r="BC82" s="32">
        <v>2</v>
      </c>
      <c r="BD82" s="32">
        <v>2</v>
      </c>
      <c r="BE82" s="32" t="s">
        <v>17</v>
      </c>
      <c r="BF82" s="32">
        <v>10</v>
      </c>
      <c r="BG82" s="32"/>
      <c r="BH82" s="32"/>
      <c r="BI82" s="32"/>
      <c r="BK82" s="105">
        <f t="shared" si="9"/>
        <v>0</v>
      </c>
      <c r="BL82" s="99">
        <f t="shared" si="10"/>
        <v>0</v>
      </c>
      <c r="BM82" s="105">
        <f t="shared" si="11"/>
        <v>0</v>
      </c>
      <c r="BN82" s="105">
        <f t="shared" si="12"/>
        <v>0</v>
      </c>
    </row>
    <row r="83" spans="1:66" s="72" customFormat="1" x14ac:dyDescent="0.25">
      <c r="A83" s="70">
        <v>42132</v>
      </c>
      <c r="B83" s="71" t="str">
        <f t="shared" si="7"/>
        <v>15128</v>
      </c>
      <c r="C83" s="72" t="s">
        <v>27</v>
      </c>
      <c r="D83" s="72" t="s">
        <v>30</v>
      </c>
      <c r="E83" s="84">
        <v>19</v>
      </c>
      <c r="F83" s="73">
        <v>10</v>
      </c>
      <c r="G83" s="72" t="s">
        <v>25</v>
      </c>
      <c r="H83" s="72">
        <v>1750</v>
      </c>
      <c r="I83" s="23">
        <f>H83-600</f>
        <v>1150</v>
      </c>
      <c r="J83" s="86" t="s">
        <v>53</v>
      </c>
      <c r="L83" s="72">
        <v>0</v>
      </c>
      <c r="M83" s="72">
        <v>0</v>
      </c>
      <c r="N83" s="72">
        <v>0</v>
      </c>
      <c r="O83" s="72">
        <v>0</v>
      </c>
      <c r="P83" s="72">
        <v>0</v>
      </c>
      <c r="Q83" s="72">
        <v>0</v>
      </c>
      <c r="V83" s="73"/>
      <c r="W83" s="73"/>
      <c r="X83" s="73"/>
      <c r="AD83" s="75">
        <v>0</v>
      </c>
      <c r="AF83" s="72">
        <v>0</v>
      </c>
      <c r="AG83" s="72">
        <v>0</v>
      </c>
      <c r="AH83" s="72">
        <v>0</v>
      </c>
      <c r="AI83" s="72">
        <v>0</v>
      </c>
      <c r="AJ83" s="72">
        <v>0</v>
      </c>
      <c r="AK83" s="72">
        <v>0</v>
      </c>
      <c r="AV83" s="90"/>
      <c r="AW83" s="73">
        <v>79.400000000000006</v>
      </c>
      <c r="AX83" s="73">
        <v>80</v>
      </c>
      <c r="AY83" s="73">
        <v>1014.1</v>
      </c>
      <c r="AZ83" s="73">
        <v>1013.4</v>
      </c>
      <c r="BA83" s="73">
        <v>0</v>
      </c>
      <c r="BB83" s="73">
        <v>1</v>
      </c>
      <c r="BC83" s="73">
        <v>4.5999999999999996</v>
      </c>
      <c r="BD83" s="73">
        <v>2</v>
      </c>
      <c r="BE83" s="73" t="s">
        <v>17</v>
      </c>
      <c r="BF83" s="73">
        <v>10</v>
      </c>
      <c r="BG83" s="73"/>
      <c r="BH83" s="73"/>
      <c r="BI83" s="73"/>
      <c r="BK83" s="106">
        <f t="shared" si="9"/>
        <v>0</v>
      </c>
      <c r="BL83" s="107">
        <f t="shared" si="10"/>
        <v>0</v>
      </c>
      <c r="BM83" s="106">
        <f t="shared" si="11"/>
        <v>0</v>
      </c>
      <c r="BN83" s="106">
        <f t="shared" si="12"/>
        <v>0</v>
      </c>
    </row>
    <row r="84" spans="1:66" x14ac:dyDescent="0.25">
      <c r="AA84" t="s">
        <v>67</v>
      </c>
      <c r="AB84" t="s">
        <v>68</v>
      </c>
      <c r="AD84" s="17">
        <f>COUNT(AD4:AD83)</f>
        <v>72</v>
      </c>
    </row>
    <row r="85" spans="1:66" x14ac:dyDescent="0.25">
      <c r="AA85" t="s">
        <v>69</v>
      </c>
      <c r="AB85" t="s">
        <v>70</v>
      </c>
      <c r="AD85" s="17">
        <f>SUM(AD4:AD83)</f>
        <v>2</v>
      </c>
    </row>
    <row r="86" spans="1:66" x14ac:dyDescent="0.25">
      <c r="AB86" t="s">
        <v>71</v>
      </c>
      <c r="AD86" s="2">
        <f>COUNT(L4:L83)</f>
        <v>72</v>
      </c>
    </row>
  </sheetData>
  <sortState ref="H5:H10">
    <sortCondition descending="1" ref="H4"/>
  </sortState>
  <mergeCells count="2">
    <mergeCell ref="K1:AD1"/>
    <mergeCell ref="AE1:AU1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6"/>
  <sheetViews>
    <sheetView zoomScale="70" zoomScaleNormal="70" zoomScalePageLayoutView="70" workbookViewId="0">
      <pane ySplit="3" topLeftCell="A45" activePane="bottomLeft" state="frozen"/>
      <selection pane="bottomLeft" activeCell="BD57" sqref="BD57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5" bestFit="1" customWidth="1"/>
    <col min="4" max="4" width="3.875" bestFit="1" customWidth="1"/>
    <col min="5" max="5" width="5.625" bestFit="1" customWidth="1"/>
    <col min="6" max="6" width="6.625" bestFit="1" customWidth="1"/>
    <col min="7" max="7" width="5.125" customWidth="1"/>
    <col min="8" max="8" width="5.375" customWidth="1"/>
    <col min="9" max="9" width="8.375" customWidth="1"/>
    <col min="10" max="10" width="4.875" style="52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1.375" customWidth="1"/>
    <col min="22" max="22" width="7.125" customWidth="1"/>
    <col min="23" max="24" width="7.125" bestFit="1" customWidth="1"/>
    <col min="25" max="25" width="2" customWidth="1"/>
    <col min="26" max="28" width="7.125" customWidth="1"/>
    <col min="29" max="29" width="1" customWidth="1"/>
    <col min="30" max="30" width="9.625" customWidth="1"/>
    <col min="31" max="31" width="6.875" customWidth="1"/>
    <col min="32" max="37" width="1.875" customWidth="1"/>
    <col min="38" max="38" width="3.625" bestFit="1" customWidth="1"/>
    <col min="39" max="39" width="4.625" bestFit="1" customWidth="1"/>
    <col min="40" max="40" width="7.125" customWidth="1"/>
    <col min="41" max="41" width="7.875" bestFit="1" customWidth="1"/>
    <col min="42" max="42" width="7.125" bestFit="1" customWidth="1"/>
    <col min="43" max="43" width="3.5" customWidth="1"/>
    <col min="44" max="44" width="7.125" bestFit="1" customWidth="1"/>
    <col min="45" max="45" width="8.375" bestFit="1" customWidth="1"/>
    <col min="46" max="46" width="8.375" customWidth="1"/>
    <col min="47" max="47" width="9.125" customWidth="1"/>
    <col min="48" max="48" width="1.875" customWidth="1"/>
    <col min="49" max="49" width="9.125" style="29" bestFit="1" customWidth="1"/>
    <col min="50" max="50" width="10" style="29" bestFit="1" customWidth="1"/>
    <col min="51" max="51" width="6.875" style="29" bestFit="1" customWidth="1"/>
    <col min="52" max="52" width="7.625" style="29" bestFit="1" customWidth="1"/>
    <col min="53" max="53" width="6.625" style="29" bestFit="1" customWidth="1"/>
    <col min="54" max="54" width="5.375" style="29" bestFit="1" customWidth="1"/>
    <col min="55" max="55" width="5" style="29" bestFit="1" customWidth="1"/>
    <col min="56" max="56" width="3.5" style="29" bestFit="1" customWidth="1"/>
    <col min="57" max="57" width="11.625" style="29" bestFit="1" customWidth="1"/>
    <col min="58" max="58" width="5.125" style="29" bestFit="1" customWidth="1"/>
    <col min="59" max="59" width="4.125" style="29" bestFit="1" customWidth="1"/>
  </cols>
  <sheetData>
    <row r="1" spans="1:66" x14ac:dyDescent="0.25">
      <c r="E1" s="2"/>
      <c r="F1" s="2"/>
      <c r="G1" s="2"/>
      <c r="H1" s="4"/>
      <c r="I1" s="4"/>
      <c r="J1" s="26"/>
      <c r="K1" s="108" t="s">
        <v>21</v>
      </c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10"/>
      <c r="AE1" s="111" t="s">
        <v>22</v>
      </c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3"/>
      <c r="AV1" s="11"/>
      <c r="AW1" s="28"/>
    </row>
    <row r="2" spans="1:66" s="3" customFormat="1" x14ac:dyDescent="0.25">
      <c r="H2" s="4"/>
      <c r="I2" s="4"/>
      <c r="J2" s="27"/>
      <c r="K2" s="11" t="s">
        <v>26</v>
      </c>
      <c r="L2" s="3">
        <v>3</v>
      </c>
      <c r="S2" s="12"/>
      <c r="T2" s="12"/>
      <c r="U2" s="12"/>
      <c r="V2" s="4" t="s">
        <v>42</v>
      </c>
      <c r="W2" s="4" t="s">
        <v>42</v>
      </c>
      <c r="X2" s="4" t="s">
        <v>42</v>
      </c>
      <c r="Y2" s="8"/>
      <c r="Z2" s="12" t="s">
        <v>43</v>
      </c>
      <c r="AA2" s="3" t="s">
        <v>43</v>
      </c>
      <c r="AB2" s="3" t="s">
        <v>43</v>
      </c>
      <c r="AD2" s="15"/>
      <c r="AE2" s="4" t="s">
        <v>26</v>
      </c>
      <c r="AF2" s="3">
        <v>3</v>
      </c>
      <c r="AK2" s="12"/>
      <c r="AL2" s="12"/>
      <c r="AM2" s="12"/>
      <c r="AN2" s="4" t="s">
        <v>42</v>
      </c>
      <c r="AO2" s="4" t="s">
        <v>42</v>
      </c>
      <c r="AP2" s="4" t="s">
        <v>42</v>
      </c>
      <c r="AQ2" s="8"/>
      <c r="AR2" s="3" t="s">
        <v>43</v>
      </c>
      <c r="AS2" s="3" t="s">
        <v>43</v>
      </c>
      <c r="AT2" s="12" t="s">
        <v>43</v>
      </c>
      <c r="AV2" s="12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3" t="s">
        <v>36</v>
      </c>
    </row>
    <row r="3" spans="1:66" s="5" customFormat="1" ht="27" customHeight="1" x14ac:dyDescent="0.25">
      <c r="A3" s="5" t="s">
        <v>0</v>
      </c>
      <c r="B3" s="5" t="s">
        <v>16</v>
      </c>
      <c r="C3" s="5" t="s">
        <v>49</v>
      </c>
      <c r="D3" s="5" t="s">
        <v>50</v>
      </c>
      <c r="E3" s="6" t="s">
        <v>1</v>
      </c>
      <c r="F3" s="6" t="s">
        <v>2</v>
      </c>
      <c r="G3" s="44" t="s">
        <v>23</v>
      </c>
      <c r="H3" s="6" t="s">
        <v>51</v>
      </c>
      <c r="I3" s="53" t="s">
        <v>57</v>
      </c>
      <c r="J3" s="54" t="s">
        <v>58</v>
      </c>
      <c r="K3" s="5" t="s">
        <v>29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40</v>
      </c>
      <c r="S3" s="36" t="s">
        <v>41</v>
      </c>
      <c r="T3" s="41" t="s">
        <v>54</v>
      </c>
      <c r="U3" s="41"/>
      <c r="V3" s="6" t="s">
        <v>35</v>
      </c>
      <c r="W3" s="6" t="s">
        <v>14</v>
      </c>
      <c r="X3" s="6" t="s">
        <v>45</v>
      </c>
      <c r="Y3" s="39"/>
      <c r="Z3" s="6" t="s">
        <v>35</v>
      </c>
      <c r="AA3" s="6" t="s">
        <v>14</v>
      </c>
      <c r="AB3" s="6" t="s">
        <v>45</v>
      </c>
      <c r="AD3" s="43" t="s">
        <v>55</v>
      </c>
      <c r="AE3" s="5" t="s">
        <v>29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40</v>
      </c>
      <c r="AM3" s="35" t="s">
        <v>41</v>
      </c>
      <c r="AN3" s="6" t="s">
        <v>35</v>
      </c>
      <c r="AO3" s="6" t="s">
        <v>14</v>
      </c>
      <c r="AP3" s="6" t="s">
        <v>45</v>
      </c>
      <c r="AQ3" s="39"/>
      <c r="AR3" s="6" t="s">
        <v>35</v>
      </c>
      <c r="AS3" s="6" t="s">
        <v>14</v>
      </c>
      <c r="AT3" s="6" t="s">
        <v>45</v>
      </c>
      <c r="AU3" s="43" t="s">
        <v>55</v>
      </c>
      <c r="AV3" s="6"/>
      <c r="AW3" s="65" t="s">
        <v>5</v>
      </c>
      <c r="AX3" s="65" t="s">
        <v>6</v>
      </c>
      <c r="AY3" s="30" t="s">
        <v>7</v>
      </c>
      <c r="AZ3" s="30" t="s">
        <v>8</v>
      </c>
      <c r="BA3" s="30" t="s">
        <v>9</v>
      </c>
      <c r="BB3" s="30" t="s">
        <v>10</v>
      </c>
      <c r="BC3" s="30" t="s">
        <v>11</v>
      </c>
      <c r="BD3" s="30" t="s">
        <v>12</v>
      </c>
      <c r="BE3" s="30" t="s">
        <v>13</v>
      </c>
      <c r="BF3" s="30" t="s">
        <v>4</v>
      </c>
      <c r="BG3" s="30" t="s">
        <v>3</v>
      </c>
      <c r="BH3" s="6" t="s">
        <v>24</v>
      </c>
      <c r="BI3" s="6" t="s">
        <v>37</v>
      </c>
      <c r="BK3" s="21" t="s">
        <v>78</v>
      </c>
      <c r="BL3" s="21" t="s">
        <v>79</v>
      </c>
      <c r="BM3" s="21" t="s">
        <v>80</v>
      </c>
      <c r="BN3" s="21" t="s">
        <v>81</v>
      </c>
    </row>
    <row r="4" spans="1:66" x14ac:dyDescent="0.25">
      <c r="A4" t="s">
        <v>18</v>
      </c>
      <c r="B4" t="s">
        <v>18</v>
      </c>
      <c r="C4" s="21" t="s">
        <v>27</v>
      </c>
      <c r="D4" t="s">
        <v>18</v>
      </c>
      <c r="E4" s="47">
        <v>1</v>
      </c>
      <c r="F4" s="32">
        <v>1</v>
      </c>
      <c r="G4" t="s">
        <v>18</v>
      </c>
      <c r="H4" t="s">
        <v>18</v>
      </c>
      <c r="I4" t="s">
        <v>18</v>
      </c>
      <c r="J4" t="s">
        <v>18</v>
      </c>
      <c r="L4" t="s">
        <v>18</v>
      </c>
      <c r="M4" t="s">
        <v>18</v>
      </c>
      <c r="N4" t="s">
        <v>18</v>
      </c>
      <c r="O4" t="s">
        <v>18</v>
      </c>
      <c r="P4" t="s">
        <v>18</v>
      </c>
      <c r="Q4" t="s">
        <v>18</v>
      </c>
      <c r="AD4" t="s">
        <v>18</v>
      </c>
      <c r="AF4" t="s">
        <v>18</v>
      </c>
      <c r="AG4" t="s">
        <v>18</v>
      </c>
      <c r="AH4" t="s">
        <v>18</v>
      </c>
      <c r="AI4" t="s">
        <v>18</v>
      </c>
      <c r="AJ4" t="s">
        <v>18</v>
      </c>
      <c r="AK4" t="s">
        <v>18</v>
      </c>
      <c r="AW4" t="s">
        <v>18</v>
      </c>
      <c r="AX4" t="s">
        <v>18</v>
      </c>
      <c r="AY4" t="s">
        <v>18</v>
      </c>
      <c r="AZ4" t="s">
        <v>18</v>
      </c>
      <c r="BA4" t="s">
        <v>18</v>
      </c>
      <c r="BB4" t="s">
        <v>18</v>
      </c>
      <c r="BC4" t="s">
        <v>18</v>
      </c>
      <c r="BD4" t="s">
        <v>18</v>
      </c>
      <c r="BE4" t="s">
        <v>18</v>
      </c>
      <c r="BF4" t="s">
        <v>18</v>
      </c>
      <c r="BK4" s="105" t="str">
        <f>IF(G4="B-C",IF(AND(SUM(L4:O4)=0,P4=1,Q4=0),1,IF(L4="-","-",0)),IF(AND(SUM(L4:O4)=0,P4=0,Q4=1),1,IF(L4="-","-",0)))</f>
        <v>-</v>
      </c>
      <c r="BL4" s="105" t="str">
        <f>IF(AND(SUM(L4:O4)=0,P4=1,Q4=1),1,IF(L4="-","-",0))</f>
        <v>-</v>
      </c>
      <c r="BM4" s="105" t="str">
        <f>IF(G4="B-C",IF(AND(SUM(L4:O4)=0,P4=0,Q4=1),1,IF(L4="-","-",0)),IF(AND(SUM(L4:O4)=0,P4=1,Q4=0),1,IF(L4="-","-",0)))</f>
        <v>-</v>
      </c>
      <c r="BN4" s="99" t="str">
        <f>IF(AND(SUM(L4:O4)&gt;0,P4=0,Q4=0),1,IF(L4="-","-",0))</f>
        <v>-</v>
      </c>
    </row>
    <row r="5" spans="1:66" x14ac:dyDescent="0.25">
      <c r="A5" t="s">
        <v>18</v>
      </c>
      <c r="B5" t="s">
        <v>18</v>
      </c>
      <c r="C5" s="21" t="s">
        <v>27</v>
      </c>
      <c r="D5" t="s">
        <v>18</v>
      </c>
      <c r="E5" s="47">
        <v>1</v>
      </c>
      <c r="F5" s="32">
        <v>2</v>
      </c>
      <c r="G5" t="s">
        <v>18</v>
      </c>
      <c r="H5" t="s">
        <v>18</v>
      </c>
      <c r="I5" t="s">
        <v>18</v>
      </c>
      <c r="J5" t="s">
        <v>18</v>
      </c>
      <c r="L5" t="s">
        <v>18</v>
      </c>
      <c r="M5" t="s">
        <v>18</v>
      </c>
      <c r="N5" t="s">
        <v>18</v>
      </c>
      <c r="O5" t="s">
        <v>18</v>
      </c>
      <c r="P5" t="s">
        <v>18</v>
      </c>
      <c r="Q5" t="s">
        <v>18</v>
      </c>
      <c r="AD5" t="s">
        <v>18</v>
      </c>
      <c r="AF5" t="s">
        <v>18</v>
      </c>
      <c r="AG5" t="s">
        <v>18</v>
      </c>
      <c r="AH5" t="s">
        <v>18</v>
      </c>
      <c r="AI5" t="s">
        <v>18</v>
      </c>
      <c r="AJ5" t="s">
        <v>18</v>
      </c>
      <c r="AK5" t="s">
        <v>18</v>
      </c>
      <c r="AW5" t="s">
        <v>18</v>
      </c>
      <c r="AX5" t="s">
        <v>18</v>
      </c>
      <c r="AY5" t="s">
        <v>18</v>
      </c>
      <c r="AZ5" t="s">
        <v>18</v>
      </c>
      <c r="BA5" t="s">
        <v>18</v>
      </c>
      <c r="BB5" t="s">
        <v>18</v>
      </c>
      <c r="BC5" t="s">
        <v>18</v>
      </c>
      <c r="BD5" t="s">
        <v>18</v>
      </c>
      <c r="BE5" t="s">
        <v>18</v>
      </c>
      <c r="BF5" t="s">
        <v>18</v>
      </c>
      <c r="BK5" s="105" t="str">
        <f t="shared" ref="BK5:BK68" si="0">IF(G5="B-C",IF(AND(SUM(L5:O5)=0,P5=1,Q5=0),1,IF(L5="-","-",0)),IF(AND(SUM(L5:O5)=0,P5=0,Q5=1),1,IF(L5="-","-",0)))</f>
        <v>-</v>
      </c>
      <c r="BL5" s="105" t="str">
        <f t="shared" ref="BL5:BL68" si="1">IF(AND(SUM(L5:O5)=0,P5=1,Q5=1),1,IF(L5="-","-",0))</f>
        <v>-</v>
      </c>
      <c r="BM5" s="105" t="str">
        <f t="shared" ref="BM5:BM68" si="2">IF(G5="B-C",IF(AND(SUM(L5:O5)=0,P5=0,Q5=1),1,IF(L5="-","-",0)),IF(AND(SUM(L5:O5)=0,P5=1,Q5=0),1,IF(L5="-","-",0)))</f>
        <v>-</v>
      </c>
      <c r="BN5" s="99" t="str">
        <f t="shared" ref="BN5:BN68" si="3">IF(AND(SUM(L5:O5)&gt;0,P5=0,Q5=0),1,IF(L5="-","-",0))</f>
        <v>-</v>
      </c>
    </row>
    <row r="6" spans="1:66" x14ac:dyDescent="0.25">
      <c r="A6" t="s">
        <v>18</v>
      </c>
      <c r="B6" t="s">
        <v>18</v>
      </c>
      <c r="C6" s="21" t="s">
        <v>27</v>
      </c>
      <c r="D6" t="s">
        <v>18</v>
      </c>
      <c r="E6" s="47">
        <v>1</v>
      </c>
      <c r="F6" s="32">
        <v>3</v>
      </c>
      <c r="G6" t="s">
        <v>18</v>
      </c>
      <c r="H6" t="s">
        <v>18</v>
      </c>
      <c r="I6" t="s">
        <v>18</v>
      </c>
      <c r="J6" t="s">
        <v>18</v>
      </c>
      <c r="L6" t="s">
        <v>18</v>
      </c>
      <c r="M6" t="s">
        <v>18</v>
      </c>
      <c r="N6" t="s">
        <v>18</v>
      </c>
      <c r="O6" t="s">
        <v>18</v>
      </c>
      <c r="P6" t="s">
        <v>18</v>
      </c>
      <c r="Q6" t="s">
        <v>18</v>
      </c>
      <c r="AD6" t="s">
        <v>18</v>
      </c>
      <c r="AF6" t="s">
        <v>18</v>
      </c>
      <c r="AG6" t="s">
        <v>18</v>
      </c>
      <c r="AH6" t="s">
        <v>18</v>
      </c>
      <c r="AI6" t="s">
        <v>18</v>
      </c>
      <c r="AJ6" t="s">
        <v>18</v>
      </c>
      <c r="AK6" t="s">
        <v>18</v>
      </c>
      <c r="AW6" t="s">
        <v>18</v>
      </c>
      <c r="AX6" t="s">
        <v>18</v>
      </c>
      <c r="AY6" t="s">
        <v>18</v>
      </c>
      <c r="AZ6" t="s">
        <v>18</v>
      </c>
      <c r="BA6" t="s">
        <v>18</v>
      </c>
      <c r="BB6" t="s">
        <v>18</v>
      </c>
      <c r="BC6" t="s">
        <v>18</v>
      </c>
      <c r="BD6" t="s">
        <v>18</v>
      </c>
      <c r="BE6" t="s">
        <v>18</v>
      </c>
      <c r="BF6" t="s">
        <v>18</v>
      </c>
      <c r="BK6" s="105" t="str">
        <f t="shared" si="0"/>
        <v>-</v>
      </c>
      <c r="BL6" s="105" t="str">
        <f t="shared" si="1"/>
        <v>-</v>
      </c>
      <c r="BM6" s="105" t="str">
        <f t="shared" si="2"/>
        <v>-</v>
      </c>
      <c r="BN6" s="99" t="str">
        <f t="shared" si="3"/>
        <v>-</v>
      </c>
    </row>
    <row r="7" spans="1:66" x14ac:dyDescent="0.25">
      <c r="A7" t="s">
        <v>18</v>
      </c>
      <c r="B7" t="s">
        <v>18</v>
      </c>
      <c r="C7" s="21" t="s">
        <v>27</v>
      </c>
      <c r="D7" t="s">
        <v>18</v>
      </c>
      <c r="E7" s="47">
        <v>1</v>
      </c>
      <c r="F7" s="32">
        <v>4</v>
      </c>
      <c r="G7" t="s">
        <v>18</v>
      </c>
      <c r="H7" t="s">
        <v>18</v>
      </c>
      <c r="I7" t="s">
        <v>18</v>
      </c>
      <c r="J7" t="s">
        <v>18</v>
      </c>
      <c r="L7" t="s">
        <v>18</v>
      </c>
      <c r="M7" t="s">
        <v>18</v>
      </c>
      <c r="N7" t="s">
        <v>18</v>
      </c>
      <c r="O7" t="s">
        <v>18</v>
      </c>
      <c r="P7" t="s">
        <v>18</v>
      </c>
      <c r="Q7" t="s">
        <v>18</v>
      </c>
      <c r="AD7" t="s">
        <v>18</v>
      </c>
      <c r="AF7" t="s">
        <v>18</v>
      </c>
      <c r="AG7" t="s">
        <v>18</v>
      </c>
      <c r="AH7" t="s">
        <v>18</v>
      </c>
      <c r="AI7" t="s">
        <v>18</v>
      </c>
      <c r="AJ7" t="s">
        <v>18</v>
      </c>
      <c r="AK7" t="s">
        <v>18</v>
      </c>
      <c r="AW7" t="s">
        <v>18</v>
      </c>
      <c r="AX7" t="s">
        <v>18</v>
      </c>
      <c r="AY7" t="s">
        <v>18</v>
      </c>
      <c r="AZ7" t="s">
        <v>18</v>
      </c>
      <c r="BA7" t="s">
        <v>18</v>
      </c>
      <c r="BB7" t="s">
        <v>18</v>
      </c>
      <c r="BC7" t="s">
        <v>18</v>
      </c>
      <c r="BD7" t="s">
        <v>18</v>
      </c>
      <c r="BE7" t="s">
        <v>18</v>
      </c>
      <c r="BF7" t="s">
        <v>18</v>
      </c>
      <c r="BK7" s="105" t="str">
        <f t="shared" si="0"/>
        <v>-</v>
      </c>
      <c r="BL7" s="105" t="str">
        <f t="shared" si="1"/>
        <v>-</v>
      </c>
      <c r="BM7" s="105" t="str">
        <f t="shared" si="2"/>
        <v>-</v>
      </c>
      <c r="BN7" s="99" t="str">
        <f t="shared" si="3"/>
        <v>-</v>
      </c>
    </row>
    <row r="8" spans="1:66" x14ac:dyDescent="0.25">
      <c r="A8" t="s">
        <v>18</v>
      </c>
      <c r="B8" t="s">
        <v>18</v>
      </c>
      <c r="C8" s="21" t="s">
        <v>27</v>
      </c>
      <c r="D8" t="s">
        <v>18</v>
      </c>
      <c r="E8" s="47">
        <v>1</v>
      </c>
      <c r="F8" s="32">
        <v>5</v>
      </c>
      <c r="G8" t="s">
        <v>18</v>
      </c>
      <c r="H8" t="s">
        <v>18</v>
      </c>
      <c r="I8" t="s">
        <v>18</v>
      </c>
      <c r="J8" t="s">
        <v>18</v>
      </c>
      <c r="L8" t="s">
        <v>18</v>
      </c>
      <c r="M8" t="s">
        <v>18</v>
      </c>
      <c r="N8" t="s">
        <v>18</v>
      </c>
      <c r="O8" t="s">
        <v>18</v>
      </c>
      <c r="P8" t="s">
        <v>18</v>
      </c>
      <c r="Q8" t="s">
        <v>18</v>
      </c>
      <c r="AD8" t="s">
        <v>18</v>
      </c>
      <c r="AF8" t="s">
        <v>18</v>
      </c>
      <c r="AG8" t="s">
        <v>18</v>
      </c>
      <c r="AH8" t="s">
        <v>18</v>
      </c>
      <c r="AI8" t="s">
        <v>18</v>
      </c>
      <c r="AJ8" t="s">
        <v>18</v>
      </c>
      <c r="AK8" t="s">
        <v>18</v>
      </c>
      <c r="AW8" t="s">
        <v>18</v>
      </c>
      <c r="AX8" t="s">
        <v>18</v>
      </c>
      <c r="AY8" t="s">
        <v>18</v>
      </c>
      <c r="AZ8" t="s">
        <v>18</v>
      </c>
      <c r="BA8" t="s">
        <v>18</v>
      </c>
      <c r="BB8" t="s">
        <v>18</v>
      </c>
      <c r="BC8" t="s">
        <v>18</v>
      </c>
      <c r="BD8" t="s">
        <v>18</v>
      </c>
      <c r="BE8" t="s">
        <v>18</v>
      </c>
      <c r="BF8" t="s">
        <v>18</v>
      </c>
      <c r="BK8" s="105" t="str">
        <f t="shared" si="0"/>
        <v>-</v>
      </c>
      <c r="BL8" s="105" t="str">
        <f t="shared" si="1"/>
        <v>-</v>
      </c>
      <c r="BM8" s="105" t="str">
        <f t="shared" si="2"/>
        <v>-</v>
      </c>
      <c r="BN8" s="99" t="str">
        <f t="shared" si="3"/>
        <v>-</v>
      </c>
    </row>
    <row r="9" spans="1:66" x14ac:dyDescent="0.25">
      <c r="A9" t="s">
        <v>18</v>
      </c>
      <c r="B9" t="s">
        <v>18</v>
      </c>
      <c r="C9" s="21" t="s">
        <v>27</v>
      </c>
      <c r="D9" t="s">
        <v>18</v>
      </c>
      <c r="E9" s="47">
        <v>1</v>
      </c>
      <c r="F9" s="32">
        <v>6</v>
      </c>
      <c r="G9" t="s">
        <v>18</v>
      </c>
      <c r="H9" t="s">
        <v>18</v>
      </c>
      <c r="I9" t="s">
        <v>18</v>
      </c>
      <c r="J9" t="s">
        <v>18</v>
      </c>
      <c r="L9" t="s">
        <v>18</v>
      </c>
      <c r="M9" t="s">
        <v>18</v>
      </c>
      <c r="N9" t="s">
        <v>18</v>
      </c>
      <c r="O9" t="s">
        <v>18</v>
      </c>
      <c r="P9" t="s">
        <v>18</v>
      </c>
      <c r="Q9" t="s">
        <v>18</v>
      </c>
      <c r="AD9" t="s">
        <v>18</v>
      </c>
      <c r="AF9" t="s">
        <v>18</v>
      </c>
      <c r="AG9" t="s">
        <v>18</v>
      </c>
      <c r="AH9" t="s">
        <v>18</v>
      </c>
      <c r="AI9" t="s">
        <v>18</v>
      </c>
      <c r="AJ9" t="s">
        <v>18</v>
      </c>
      <c r="AK9" t="s">
        <v>18</v>
      </c>
      <c r="AW9" t="s">
        <v>18</v>
      </c>
      <c r="AX9" t="s">
        <v>18</v>
      </c>
      <c r="AY9" t="s">
        <v>18</v>
      </c>
      <c r="AZ9" t="s">
        <v>18</v>
      </c>
      <c r="BA9" t="s">
        <v>18</v>
      </c>
      <c r="BB9" t="s">
        <v>18</v>
      </c>
      <c r="BC9" t="s">
        <v>18</v>
      </c>
      <c r="BD9" t="s">
        <v>18</v>
      </c>
      <c r="BE9" t="s">
        <v>18</v>
      </c>
      <c r="BF9" t="s">
        <v>18</v>
      </c>
      <c r="BK9" s="105" t="str">
        <f t="shared" si="0"/>
        <v>-</v>
      </c>
      <c r="BL9" s="105" t="str">
        <f t="shared" si="1"/>
        <v>-</v>
      </c>
      <c r="BM9" s="105" t="str">
        <f t="shared" si="2"/>
        <v>-</v>
      </c>
      <c r="BN9" s="99" t="str">
        <f t="shared" si="3"/>
        <v>-</v>
      </c>
    </row>
    <row r="10" spans="1:66" s="93" customFormat="1" x14ac:dyDescent="0.25">
      <c r="A10" s="93" t="s">
        <v>18</v>
      </c>
      <c r="B10" s="93" t="s">
        <v>18</v>
      </c>
      <c r="C10" s="72" t="s">
        <v>27</v>
      </c>
      <c r="D10" s="93" t="s">
        <v>18</v>
      </c>
      <c r="E10" s="23">
        <v>1</v>
      </c>
      <c r="F10" s="73">
        <v>7</v>
      </c>
      <c r="G10" s="93" t="s">
        <v>18</v>
      </c>
      <c r="H10" s="93" t="s">
        <v>18</v>
      </c>
      <c r="I10" s="93" t="s">
        <v>18</v>
      </c>
      <c r="J10" s="93" t="s">
        <v>18</v>
      </c>
      <c r="L10" s="93" t="s">
        <v>18</v>
      </c>
      <c r="M10" s="93" t="s">
        <v>18</v>
      </c>
      <c r="N10" s="93" t="s">
        <v>18</v>
      </c>
      <c r="O10" s="93" t="s">
        <v>18</v>
      </c>
      <c r="P10" s="93" t="s">
        <v>18</v>
      </c>
      <c r="Q10" s="93" t="s">
        <v>18</v>
      </c>
      <c r="AD10" s="93" t="s">
        <v>18</v>
      </c>
      <c r="AF10" s="93" t="s">
        <v>18</v>
      </c>
      <c r="AG10" s="93" t="s">
        <v>18</v>
      </c>
      <c r="AH10" s="93" t="s">
        <v>18</v>
      </c>
      <c r="AI10" s="93" t="s">
        <v>18</v>
      </c>
      <c r="AJ10" s="93" t="s">
        <v>18</v>
      </c>
      <c r="AK10" s="93" t="s">
        <v>18</v>
      </c>
      <c r="AW10" s="93" t="s">
        <v>18</v>
      </c>
      <c r="AX10" s="93" t="s">
        <v>18</v>
      </c>
      <c r="AY10" s="93" t="s">
        <v>18</v>
      </c>
      <c r="AZ10" s="93" t="s">
        <v>18</v>
      </c>
      <c r="BA10" s="93" t="s">
        <v>18</v>
      </c>
      <c r="BB10" s="93" t="s">
        <v>18</v>
      </c>
      <c r="BC10" s="93" t="s">
        <v>18</v>
      </c>
      <c r="BD10" s="93" t="s">
        <v>18</v>
      </c>
      <c r="BE10" s="93" t="s">
        <v>18</v>
      </c>
      <c r="BF10" s="93" t="s">
        <v>18</v>
      </c>
      <c r="BG10" s="94"/>
      <c r="BK10" s="106" t="str">
        <f t="shared" si="0"/>
        <v>-</v>
      </c>
      <c r="BL10" s="106" t="str">
        <f t="shared" si="1"/>
        <v>-</v>
      </c>
      <c r="BM10" s="106" t="str">
        <f t="shared" si="2"/>
        <v>-</v>
      </c>
      <c r="BN10" s="107" t="str">
        <f t="shared" si="3"/>
        <v>-</v>
      </c>
    </row>
    <row r="11" spans="1:66" x14ac:dyDescent="0.25">
      <c r="A11" t="s">
        <v>18</v>
      </c>
      <c r="B11" t="s">
        <v>18</v>
      </c>
      <c r="C11" s="21" t="s">
        <v>27</v>
      </c>
      <c r="D11" t="s">
        <v>18</v>
      </c>
      <c r="E11" s="47">
        <v>2</v>
      </c>
      <c r="F11" s="32">
        <v>1</v>
      </c>
      <c r="G11" t="s">
        <v>18</v>
      </c>
      <c r="H11" t="s">
        <v>18</v>
      </c>
      <c r="I11" t="s">
        <v>18</v>
      </c>
      <c r="J11" t="s">
        <v>18</v>
      </c>
      <c r="L11" t="s">
        <v>18</v>
      </c>
      <c r="M11" t="s">
        <v>18</v>
      </c>
      <c r="N11" t="s">
        <v>18</v>
      </c>
      <c r="O11" t="s">
        <v>18</v>
      </c>
      <c r="P11" t="s">
        <v>18</v>
      </c>
      <c r="Q11" t="s">
        <v>18</v>
      </c>
      <c r="AD11" s="49" t="s">
        <v>18</v>
      </c>
      <c r="AF11" t="s">
        <v>18</v>
      </c>
      <c r="AG11" t="s">
        <v>18</v>
      </c>
      <c r="AH11" t="s">
        <v>18</v>
      </c>
      <c r="AI11" t="s">
        <v>18</v>
      </c>
      <c r="AJ11" t="s">
        <v>18</v>
      </c>
      <c r="AK11" t="s">
        <v>18</v>
      </c>
      <c r="AW11" t="s">
        <v>18</v>
      </c>
      <c r="AX11" t="s">
        <v>18</v>
      </c>
      <c r="AY11" t="s">
        <v>18</v>
      </c>
      <c r="AZ11" t="s">
        <v>18</v>
      </c>
      <c r="BA11" t="s">
        <v>18</v>
      </c>
      <c r="BB11" t="s">
        <v>18</v>
      </c>
      <c r="BC11" t="s">
        <v>18</v>
      </c>
      <c r="BD11" t="s">
        <v>18</v>
      </c>
      <c r="BE11" t="s">
        <v>18</v>
      </c>
      <c r="BF11" t="s">
        <v>18</v>
      </c>
      <c r="BK11" s="105" t="str">
        <f t="shared" si="0"/>
        <v>-</v>
      </c>
      <c r="BL11" s="105" t="str">
        <f t="shared" si="1"/>
        <v>-</v>
      </c>
      <c r="BM11" s="105" t="str">
        <f t="shared" si="2"/>
        <v>-</v>
      </c>
      <c r="BN11" s="99" t="str">
        <f t="shared" si="3"/>
        <v>-</v>
      </c>
    </row>
    <row r="12" spans="1:66" x14ac:dyDescent="0.25">
      <c r="A12" t="s">
        <v>18</v>
      </c>
      <c r="B12" t="s">
        <v>18</v>
      </c>
      <c r="C12" s="21" t="s">
        <v>27</v>
      </c>
      <c r="D12" t="s">
        <v>18</v>
      </c>
      <c r="E12" s="47">
        <v>2</v>
      </c>
      <c r="F12" s="32">
        <v>2</v>
      </c>
      <c r="G12" t="s">
        <v>18</v>
      </c>
      <c r="H12" t="s">
        <v>18</v>
      </c>
      <c r="I12" t="s">
        <v>18</v>
      </c>
      <c r="J12" t="s">
        <v>18</v>
      </c>
      <c r="L12" t="s">
        <v>18</v>
      </c>
      <c r="M12" t="s">
        <v>18</v>
      </c>
      <c r="N12" t="s">
        <v>18</v>
      </c>
      <c r="O12" t="s">
        <v>18</v>
      </c>
      <c r="P12" t="s">
        <v>18</v>
      </c>
      <c r="Q12" t="s">
        <v>18</v>
      </c>
      <c r="AD12" s="49" t="s">
        <v>18</v>
      </c>
      <c r="AF12" t="s">
        <v>18</v>
      </c>
      <c r="AG12" t="s">
        <v>18</v>
      </c>
      <c r="AH12" t="s">
        <v>18</v>
      </c>
      <c r="AI12" t="s">
        <v>18</v>
      </c>
      <c r="AJ12" t="s">
        <v>18</v>
      </c>
      <c r="AK12" t="s">
        <v>18</v>
      </c>
      <c r="AW12" t="s">
        <v>18</v>
      </c>
      <c r="AX12" t="s">
        <v>18</v>
      </c>
      <c r="AY12" t="s">
        <v>18</v>
      </c>
      <c r="AZ12" t="s">
        <v>18</v>
      </c>
      <c r="BA12" t="s">
        <v>18</v>
      </c>
      <c r="BB12" t="s">
        <v>18</v>
      </c>
      <c r="BC12" t="s">
        <v>18</v>
      </c>
      <c r="BD12" t="s">
        <v>18</v>
      </c>
      <c r="BE12" t="s">
        <v>18</v>
      </c>
      <c r="BF12" t="s">
        <v>18</v>
      </c>
      <c r="BK12" s="105" t="str">
        <f t="shared" si="0"/>
        <v>-</v>
      </c>
      <c r="BL12" s="105" t="str">
        <f t="shared" si="1"/>
        <v>-</v>
      </c>
      <c r="BM12" s="105" t="str">
        <f t="shared" si="2"/>
        <v>-</v>
      </c>
      <c r="BN12" s="99" t="str">
        <f t="shared" si="3"/>
        <v>-</v>
      </c>
    </row>
    <row r="13" spans="1:66" x14ac:dyDescent="0.25">
      <c r="A13" t="s">
        <v>18</v>
      </c>
      <c r="B13" t="s">
        <v>18</v>
      </c>
      <c r="C13" s="21" t="s">
        <v>27</v>
      </c>
      <c r="D13" t="s">
        <v>18</v>
      </c>
      <c r="E13" s="47">
        <v>2</v>
      </c>
      <c r="F13" s="32">
        <v>3</v>
      </c>
      <c r="G13" t="s">
        <v>18</v>
      </c>
      <c r="H13" t="s">
        <v>18</v>
      </c>
      <c r="I13" t="s">
        <v>18</v>
      </c>
      <c r="J13" t="s">
        <v>18</v>
      </c>
      <c r="L13" t="s">
        <v>18</v>
      </c>
      <c r="M13" t="s">
        <v>18</v>
      </c>
      <c r="N13" t="s">
        <v>18</v>
      </c>
      <c r="O13" t="s">
        <v>18</v>
      </c>
      <c r="P13" t="s">
        <v>18</v>
      </c>
      <c r="Q13" t="s">
        <v>18</v>
      </c>
      <c r="AD13" s="49" t="s">
        <v>18</v>
      </c>
      <c r="AF13" t="s">
        <v>18</v>
      </c>
      <c r="AG13" t="s">
        <v>18</v>
      </c>
      <c r="AH13" t="s">
        <v>18</v>
      </c>
      <c r="AI13" t="s">
        <v>18</v>
      </c>
      <c r="AJ13" t="s">
        <v>18</v>
      </c>
      <c r="AK13" t="s">
        <v>18</v>
      </c>
      <c r="AW13" t="s">
        <v>18</v>
      </c>
      <c r="AX13" t="s">
        <v>18</v>
      </c>
      <c r="AY13" t="s">
        <v>18</v>
      </c>
      <c r="AZ13" t="s">
        <v>18</v>
      </c>
      <c r="BA13" t="s">
        <v>18</v>
      </c>
      <c r="BB13" t="s">
        <v>18</v>
      </c>
      <c r="BC13" t="s">
        <v>18</v>
      </c>
      <c r="BD13" t="s">
        <v>18</v>
      </c>
      <c r="BE13" t="s">
        <v>18</v>
      </c>
      <c r="BF13" t="s">
        <v>18</v>
      </c>
      <c r="BK13" s="105" t="str">
        <f t="shared" si="0"/>
        <v>-</v>
      </c>
      <c r="BL13" s="105" t="str">
        <f t="shared" si="1"/>
        <v>-</v>
      </c>
      <c r="BM13" s="105" t="str">
        <f t="shared" si="2"/>
        <v>-</v>
      </c>
      <c r="BN13" s="99" t="str">
        <f t="shared" si="3"/>
        <v>-</v>
      </c>
    </row>
    <row r="14" spans="1:66" x14ac:dyDescent="0.25">
      <c r="A14" t="s">
        <v>18</v>
      </c>
      <c r="B14" t="s">
        <v>18</v>
      </c>
      <c r="C14" s="21" t="s">
        <v>27</v>
      </c>
      <c r="D14" t="s">
        <v>18</v>
      </c>
      <c r="E14" s="47">
        <v>2</v>
      </c>
      <c r="F14" s="32">
        <v>4</v>
      </c>
      <c r="G14" t="s">
        <v>18</v>
      </c>
      <c r="H14" t="s">
        <v>18</v>
      </c>
      <c r="I14" t="s">
        <v>18</v>
      </c>
      <c r="J14" t="s">
        <v>18</v>
      </c>
      <c r="L14" t="s">
        <v>18</v>
      </c>
      <c r="M14" t="s">
        <v>18</v>
      </c>
      <c r="N14" t="s">
        <v>18</v>
      </c>
      <c r="O14" t="s">
        <v>18</v>
      </c>
      <c r="P14" t="s">
        <v>18</v>
      </c>
      <c r="Q14" t="s">
        <v>18</v>
      </c>
      <c r="AD14" s="49" t="s">
        <v>18</v>
      </c>
      <c r="AF14" t="s">
        <v>18</v>
      </c>
      <c r="AG14" t="s">
        <v>18</v>
      </c>
      <c r="AH14" t="s">
        <v>18</v>
      </c>
      <c r="AI14" t="s">
        <v>18</v>
      </c>
      <c r="AJ14" t="s">
        <v>18</v>
      </c>
      <c r="AK14" t="s">
        <v>18</v>
      </c>
      <c r="AW14" t="s">
        <v>18</v>
      </c>
      <c r="AX14" t="s">
        <v>18</v>
      </c>
      <c r="AY14" t="s">
        <v>18</v>
      </c>
      <c r="AZ14" t="s">
        <v>18</v>
      </c>
      <c r="BA14" t="s">
        <v>18</v>
      </c>
      <c r="BB14" t="s">
        <v>18</v>
      </c>
      <c r="BC14" t="s">
        <v>18</v>
      </c>
      <c r="BD14" t="s">
        <v>18</v>
      </c>
      <c r="BE14" t="s">
        <v>18</v>
      </c>
      <c r="BF14" t="s">
        <v>18</v>
      </c>
      <c r="BK14" s="105" t="str">
        <f t="shared" si="0"/>
        <v>-</v>
      </c>
      <c r="BL14" s="105" t="str">
        <f t="shared" si="1"/>
        <v>-</v>
      </c>
      <c r="BM14" s="105" t="str">
        <f t="shared" si="2"/>
        <v>-</v>
      </c>
      <c r="BN14" s="99" t="str">
        <f t="shared" si="3"/>
        <v>-</v>
      </c>
    </row>
    <row r="15" spans="1:66" x14ac:dyDescent="0.25">
      <c r="A15" t="s">
        <v>18</v>
      </c>
      <c r="B15" t="s">
        <v>18</v>
      </c>
      <c r="C15" s="21" t="s">
        <v>27</v>
      </c>
      <c r="D15" t="s">
        <v>18</v>
      </c>
      <c r="E15" s="47">
        <v>2</v>
      </c>
      <c r="F15" s="32">
        <v>5</v>
      </c>
      <c r="G15" t="s">
        <v>18</v>
      </c>
      <c r="H15" t="s">
        <v>18</v>
      </c>
      <c r="I15" t="s">
        <v>18</v>
      </c>
      <c r="J15" t="s">
        <v>18</v>
      </c>
      <c r="L15" t="s">
        <v>18</v>
      </c>
      <c r="M15" t="s">
        <v>18</v>
      </c>
      <c r="N15" t="s">
        <v>18</v>
      </c>
      <c r="O15" t="s">
        <v>18</v>
      </c>
      <c r="P15" t="s">
        <v>18</v>
      </c>
      <c r="Q15" t="s">
        <v>18</v>
      </c>
      <c r="AD15" s="49" t="s">
        <v>18</v>
      </c>
      <c r="AF15" t="s">
        <v>18</v>
      </c>
      <c r="AG15" t="s">
        <v>18</v>
      </c>
      <c r="AH15" t="s">
        <v>18</v>
      </c>
      <c r="AI15" t="s">
        <v>18</v>
      </c>
      <c r="AJ15" t="s">
        <v>18</v>
      </c>
      <c r="AK15" t="s">
        <v>18</v>
      </c>
      <c r="AW15" t="s">
        <v>18</v>
      </c>
      <c r="AX15" t="s">
        <v>18</v>
      </c>
      <c r="AY15" t="s">
        <v>18</v>
      </c>
      <c r="AZ15" t="s">
        <v>18</v>
      </c>
      <c r="BA15" t="s">
        <v>18</v>
      </c>
      <c r="BB15" t="s">
        <v>18</v>
      </c>
      <c r="BC15" t="s">
        <v>18</v>
      </c>
      <c r="BD15" t="s">
        <v>18</v>
      </c>
      <c r="BE15" t="s">
        <v>18</v>
      </c>
      <c r="BF15" t="s">
        <v>18</v>
      </c>
      <c r="BK15" s="105" t="str">
        <f t="shared" si="0"/>
        <v>-</v>
      </c>
      <c r="BL15" s="105" t="str">
        <f t="shared" si="1"/>
        <v>-</v>
      </c>
      <c r="BM15" s="105" t="str">
        <f t="shared" si="2"/>
        <v>-</v>
      </c>
      <c r="BN15" s="99" t="str">
        <f t="shared" si="3"/>
        <v>-</v>
      </c>
    </row>
    <row r="16" spans="1:66" x14ac:dyDescent="0.25">
      <c r="A16" t="s">
        <v>18</v>
      </c>
      <c r="B16" t="s">
        <v>18</v>
      </c>
      <c r="C16" s="21" t="s">
        <v>27</v>
      </c>
      <c r="D16" t="s">
        <v>18</v>
      </c>
      <c r="E16" s="47">
        <v>2</v>
      </c>
      <c r="F16" s="32">
        <v>6</v>
      </c>
      <c r="G16" t="s">
        <v>18</v>
      </c>
      <c r="H16" t="s">
        <v>18</v>
      </c>
      <c r="I16" t="s">
        <v>18</v>
      </c>
      <c r="J16" t="s">
        <v>18</v>
      </c>
      <c r="L16" t="s">
        <v>18</v>
      </c>
      <c r="M16" t="s">
        <v>18</v>
      </c>
      <c r="N16" t="s">
        <v>18</v>
      </c>
      <c r="O16" t="s">
        <v>18</v>
      </c>
      <c r="P16" t="s">
        <v>18</v>
      </c>
      <c r="Q16" t="s">
        <v>18</v>
      </c>
      <c r="AD16" s="49" t="s">
        <v>18</v>
      </c>
      <c r="AF16" t="s">
        <v>18</v>
      </c>
      <c r="AG16" t="s">
        <v>18</v>
      </c>
      <c r="AH16" t="s">
        <v>18</v>
      </c>
      <c r="AI16" t="s">
        <v>18</v>
      </c>
      <c r="AJ16" t="s">
        <v>18</v>
      </c>
      <c r="AK16" t="s">
        <v>18</v>
      </c>
      <c r="AW16" t="s">
        <v>18</v>
      </c>
      <c r="AX16" t="s">
        <v>18</v>
      </c>
      <c r="AY16" t="s">
        <v>18</v>
      </c>
      <c r="AZ16" t="s">
        <v>18</v>
      </c>
      <c r="BA16" t="s">
        <v>18</v>
      </c>
      <c r="BB16" t="s">
        <v>18</v>
      </c>
      <c r="BC16" t="s">
        <v>18</v>
      </c>
      <c r="BD16" t="s">
        <v>18</v>
      </c>
      <c r="BE16" t="s">
        <v>18</v>
      </c>
      <c r="BF16" t="s">
        <v>18</v>
      </c>
      <c r="BK16" s="105" t="str">
        <f t="shared" si="0"/>
        <v>-</v>
      </c>
      <c r="BL16" s="105" t="str">
        <f t="shared" si="1"/>
        <v>-</v>
      </c>
      <c r="BM16" s="105" t="str">
        <f t="shared" si="2"/>
        <v>-</v>
      </c>
      <c r="BN16" s="99" t="str">
        <f t="shared" si="3"/>
        <v>-</v>
      </c>
    </row>
    <row r="17" spans="1:66" x14ac:dyDescent="0.25">
      <c r="A17" t="s">
        <v>18</v>
      </c>
      <c r="B17" t="s">
        <v>18</v>
      </c>
      <c r="C17" s="21" t="s">
        <v>27</v>
      </c>
      <c r="D17" t="s">
        <v>18</v>
      </c>
      <c r="E17" s="47">
        <v>2</v>
      </c>
      <c r="F17" s="32">
        <v>7</v>
      </c>
      <c r="G17" t="s">
        <v>18</v>
      </c>
      <c r="H17" t="s">
        <v>18</v>
      </c>
      <c r="I17" t="s">
        <v>18</v>
      </c>
      <c r="J17" t="s">
        <v>18</v>
      </c>
      <c r="L17" t="s">
        <v>18</v>
      </c>
      <c r="M17" t="s">
        <v>18</v>
      </c>
      <c r="N17" t="s">
        <v>18</v>
      </c>
      <c r="O17" t="s">
        <v>18</v>
      </c>
      <c r="P17" t="s">
        <v>18</v>
      </c>
      <c r="Q17" t="s">
        <v>18</v>
      </c>
      <c r="AD17" s="49" t="s">
        <v>18</v>
      </c>
      <c r="AF17" t="s">
        <v>18</v>
      </c>
      <c r="AG17" t="s">
        <v>18</v>
      </c>
      <c r="AH17" t="s">
        <v>18</v>
      </c>
      <c r="AI17" t="s">
        <v>18</v>
      </c>
      <c r="AJ17" t="s">
        <v>18</v>
      </c>
      <c r="AK17" t="s">
        <v>18</v>
      </c>
      <c r="AW17" t="s">
        <v>18</v>
      </c>
      <c r="AX17" t="s">
        <v>18</v>
      </c>
      <c r="AY17" t="s">
        <v>18</v>
      </c>
      <c r="AZ17" t="s">
        <v>18</v>
      </c>
      <c r="BA17" t="s">
        <v>18</v>
      </c>
      <c r="BB17" t="s">
        <v>18</v>
      </c>
      <c r="BC17" t="s">
        <v>18</v>
      </c>
      <c r="BD17" t="s">
        <v>18</v>
      </c>
      <c r="BE17" t="s">
        <v>18</v>
      </c>
      <c r="BF17" t="s">
        <v>18</v>
      </c>
      <c r="BK17" s="105" t="str">
        <f t="shared" si="0"/>
        <v>-</v>
      </c>
      <c r="BL17" s="105" t="str">
        <f t="shared" si="1"/>
        <v>-</v>
      </c>
      <c r="BM17" s="105" t="str">
        <f t="shared" si="2"/>
        <v>-</v>
      </c>
      <c r="BN17" s="99" t="str">
        <f t="shared" si="3"/>
        <v>-</v>
      </c>
    </row>
    <row r="18" spans="1:66" x14ac:dyDescent="0.25">
      <c r="A18" t="s">
        <v>18</v>
      </c>
      <c r="B18" t="s">
        <v>18</v>
      </c>
      <c r="C18" s="21" t="s">
        <v>27</v>
      </c>
      <c r="D18" t="s">
        <v>18</v>
      </c>
      <c r="E18" s="47">
        <v>2</v>
      </c>
      <c r="F18" s="32">
        <v>8</v>
      </c>
      <c r="G18" t="s">
        <v>18</v>
      </c>
      <c r="H18" t="s">
        <v>18</v>
      </c>
      <c r="I18" t="s">
        <v>18</v>
      </c>
      <c r="J18" t="s">
        <v>18</v>
      </c>
      <c r="L18" t="s">
        <v>18</v>
      </c>
      <c r="M18" t="s">
        <v>18</v>
      </c>
      <c r="N18" t="s">
        <v>18</v>
      </c>
      <c r="O18" t="s">
        <v>18</v>
      </c>
      <c r="P18" t="s">
        <v>18</v>
      </c>
      <c r="Q18" t="s">
        <v>18</v>
      </c>
      <c r="AD18" s="49" t="s">
        <v>18</v>
      </c>
      <c r="AF18" t="s">
        <v>18</v>
      </c>
      <c r="AG18" t="s">
        <v>18</v>
      </c>
      <c r="AH18" t="s">
        <v>18</v>
      </c>
      <c r="AI18" t="s">
        <v>18</v>
      </c>
      <c r="AJ18" t="s">
        <v>18</v>
      </c>
      <c r="AK18" t="s">
        <v>18</v>
      </c>
      <c r="AW18" t="s">
        <v>18</v>
      </c>
      <c r="AX18" t="s">
        <v>18</v>
      </c>
      <c r="AY18" t="s">
        <v>18</v>
      </c>
      <c r="AZ18" t="s">
        <v>18</v>
      </c>
      <c r="BA18" t="s">
        <v>18</v>
      </c>
      <c r="BB18" t="s">
        <v>18</v>
      </c>
      <c r="BC18" t="s">
        <v>18</v>
      </c>
      <c r="BD18" t="s">
        <v>18</v>
      </c>
      <c r="BE18" t="s">
        <v>18</v>
      </c>
      <c r="BF18" t="s">
        <v>18</v>
      </c>
      <c r="BK18" s="105" t="str">
        <f t="shared" si="0"/>
        <v>-</v>
      </c>
      <c r="BL18" s="105" t="str">
        <f t="shared" si="1"/>
        <v>-</v>
      </c>
      <c r="BM18" s="105" t="str">
        <f t="shared" si="2"/>
        <v>-</v>
      </c>
      <c r="BN18" s="99" t="str">
        <f t="shared" si="3"/>
        <v>-</v>
      </c>
    </row>
    <row r="19" spans="1:66" s="93" customFormat="1" x14ac:dyDescent="0.25">
      <c r="A19" s="93" t="s">
        <v>18</v>
      </c>
      <c r="B19" s="93" t="s">
        <v>18</v>
      </c>
      <c r="C19" s="72" t="s">
        <v>27</v>
      </c>
      <c r="D19" s="93" t="s">
        <v>18</v>
      </c>
      <c r="E19" s="23">
        <v>2</v>
      </c>
      <c r="F19" s="73">
        <v>9</v>
      </c>
      <c r="G19" s="93" t="s">
        <v>18</v>
      </c>
      <c r="H19" s="93" t="s">
        <v>18</v>
      </c>
      <c r="I19" s="93" t="s">
        <v>18</v>
      </c>
      <c r="J19" s="93" t="s">
        <v>18</v>
      </c>
      <c r="L19" s="93" t="s">
        <v>18</v>
      </c>
      <c r="M19" s="93" t="s">
        <v>18</v>
      </c>
      <c r="N19" s="93" t="s">
        <v>18</v>
      </c>
      <c r="O19" s="93" t="s">
        <v>18</v>
      </c>
      <c r="P19" s="93" t="s">
        <v>18</v>
      </c>
      <c r="Q19" s="93" t="s">
        <v>18</v>
      </c>
      <c r="AD19" s="93" t="s">
        <v>18</v>
      </c>
      <c r="AF19" s="93" t="s">
        <v>18</v>
      </c>
      <c r="AG19" s="93" t="s">
        <v>18</v>
      </c>
      <c r="AH19" s="93" t="s">
        <v>18</v>
      </c>
      <c r="AI19" s="93" t="s">
        <v>18</v>
      </c>
      <c r="AJ19" s="93" t="s">
        <v>18</v>
      </c>
      <c r="AK19" s="93" t="s">
        <v>18</v>
      </c>
      <c r="AW19" s="93" t="s">
        <v>18</v>
      </c>
      <c r="AX19" s="93" t="s">
        <v>18</v>
      </c>
      <c r="AY19" s="93" t="s">
        <v>18</v>
      </c>
      <c r="AZ19" s="93" t="s">
        <v>18</v>
      </c>
      <c r="BA19" s="93" t="s">
        <v>18</v>
      </c>
      <c r="BB19" s="93" t="s">
        <v>18</v>
      </c>
      <c r="BC19" s="93" t="s">
        <v>18</v>
      </c>
      <c r="BD19" s="93" t="s">
        <v>18</v>
      </c>
      <c r="BE19" s="93" t="s">
        <v>18</v>
      </c>
      <c r="BF19" s="93" t="s">
        <v>18</v>
      </c>
      <c r="BG19" s="94"/>
      <c r="BK19" s="106" t="str">
        <f t="shared" si="0"/>
        <v>-</v>
      </c>
      <c r="BL19" s="106" t="str">
        <f t="shared" si="1"/>
        <v>-</v>
      </c>
      <c r="BM19" s="106" t="str">
        <f t="shared" si="2"/>
        <v>-</v>
      </c>
      <c r="BN19" s="107" t="str">
        <f t="shared" si="3"/>
        <v>-</v>
      </c>
    </row>
    <row r="20" spans="1:66" x14ac:dyDescent="0.25">
      <c r="A20" s="1">
        <v>42132</v>
      </c>
      <c r="B20" s="7" t="str">
        <f t="shared" ref="B20:B68" si="4">RIGHT(YEAR(A20),2)&amp;TEXT(A20-DATE(YEAR(A20),1,0),"000")</f>
        <v>15128</v>
      </c>
      <c r="C20" s="21" t="s">
        <v>27</v>
      </c>
      <c r="D20" t="s">
        <v>38</v>
      </c>
      <c r="E20" s="47">
        <v>3</v>
      </c>
      <c r="F20" s="32">
        <v>1</v>
      </c>
      <c r="G20" t="s">
        <v>65</v>
      </c>
      <c r="H20">
        <v>642</v>
      </c>
      <c r="I20" s="47">
        <f t="shared" ref="I20:I68" si="5">H20-600</f>
        <v>42</v>
      </c>
      <c r="J20" s="52" t="s">
        <v>63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AD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W20" s="29">
        <v>76.8</v>
      </c>
      <c r="AX20" s="29">
        <v>79.3</v>
      </c>
      <c r="AY20" s="29">
        <v>1013.4</v>
      </c>
      <c r="AZ20" s="29">
        <v>1013.5</v>
      </c>
      <c r="BA20" s="29">
        <v>0</v>
      </c>
      <c r="BB20" s="29">
        <v>1</v>
      </c>
      <c r="BC20" s="29">
        <v>6.5</v>
      </c>
      <c r="BD20" s="29">
        <v>2</v>
      </c>
      <c r="BE20" s="29" t="s">
        <v>17</v>
      </c>
      <c r="BF20" s="29">
        <v>10</v>
      </c>
      <c r="BK20" s="105">
        <f t="shared" si="0"/>
        <v>0</v>
      </c>
      <c r="BL20" s="105">
        <f t="shared" si="1"/>
        <v>0</v>
      </c>
      <c r="BM20" s="105">
        <f t="shared" si="2"/>
        <v>0</v>
      </c>
      <c r="BN20" s="99">
        <f t="shared" si="3"/>
        <v>0</v>
      </c>
    </row>
    <row r="21" spans="1:66" x14ac:dyDescent="0.25">
      <c r="A21" s="1">
        <v>42132</v>
      </c>
      <c r="B21" s="7" t="str">
        <f t="shared" si="4"/>
        <v>15128</v>
      </c>
      <c r="C21" s="21" t="s">
        <v>27</v>
      </c>
      <c r="D21" t="s">
        <v>38</v>
      </c>
      <c r="E21" s="47">
        <v>3</v>
      </c>
      <c r="F21" s="32">
        <v>2</v>
      </c>
      <c r="G21" t="s">
        <v>65</v>
      </c>
      <c r="H21">
        <v>650</v>
      </c>
      <c r="I21" s="47">
        <f t="shared" si="5"/>
        <v>50</v>
      </c>
      <c r="J21" s="52" t="s">
        <v>63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AD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W21" s="29">
        <v>76.8</v>
      </c>
      <c r="AX21" s="29">
        <v>79.3</v>
      </c>
      <c r="AY21" s="29">
        <v>1013.4</v>
      </c>
      <c r="AZ21" s="29">
        <v>1013.5</v>
      </c>
      <c r="BA21" s="29">
        <v>0</v>
      </c>
      <c r="BB21" s="29">
        <v>1</v>
      </c>
      <c r="BC21" s="29">
        <v>8.3000000000000007</v>
      </c>
      <c r="BD21" s="29">
        <v>2</v>
      </c>
      <c r="BE21" s="29" t="s">
        <v>17</v>
      </c>
      <c r="BF21" s="29">
        <v>10</v>
      </c>
      <c r="BK21" s="105">
        <f t="shared" si="0"/>
        <v>0</v>
      </c>
      <c r="BL21" s="105">
        <f t="shared" si="1"/>
        <v>0</v>
      </c>
      <c r="BM21" s="105">
        <f t="shared" si="2"/>
        <v>0</v>
      </c>
      <c r="BN21" s="99">
        <f t="shared" si="3"/>
        <v>0</v>
      </c>
    </row>
    <row r="22" spans="1:66" x14ac:dyDescent="0.25">
      <c r="A22" s="1">
        <v>42132</v>
      </c>
      <c r="B22" s="7" t="str">
        <f t="shared" si="4"/>
        <v>15128</v>
      </c>
      <c r="C22" s="21" t="s">
        <v>27</v>
      </c>
      <c r="D22" t="s">
        <v>38</v>
      </c>
      <c r="E22" s="47">
        <v>3</v>
      </c>
      <c r="F22" s="32">
        <v>3</v>
      </c>
      <c r="G22" t="s">
        <v>65</v>
      </c>
      <c r="H22">
        <v>701</v>
      </c>
      <c r="I22" s="47">
        <f t="shared" si="5"/>
        <v>101</v>
      </c>
      <c r="J22" s="52" t="s">
        <v>63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AD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W22" s="29">
        <v>76.8</v>
      </c>
      <c r="AX22" s="29">
        <v>79.3</v>
      </c>
      <c r="AY22" s="29">
        <v>1013.4</v>
      </c>
      <c r="AZ22" s="29">
        <v>1013.5</v>
      </c>
      <c r="BA22" s="29">
        <v>0</v>
      </c>
      <c r="BB22" s="29">
        <v>1</v>
      </c>
      <c r="BC22" s="29">
        <v>9.1999999999999993</v>
      </c>
      <c r="BD22" s="29">
        <v>2</v>
      </c>
      <c r="BE22" s="29" t="s">
        <v>17</v>
      </c>
      <c r="BF22" s="29">
        <v>10</v>
      </c>
      <c r="BK22" s="105">
        <f t="shared" si="0"/>
        <v>0</v>
      </c>
      <c r="BL22" s="105">
        <f t="shared" si="1"/>
        <v>0</v>
      </c>
      <c r="BM22" s="105">
        <f t="shared" si="2"/>
        <v>0</v>
      </c>
      <c r="BN22" s="99">
        <f t="shared" si="3"/>
        <v>0</v>
      </c>
    </row>
    <row r="23" spans="1:66" x14ac:dyDescent="0.25">
      <c r="A23" s="1">
        <v>42132</v>
      </c>
      <c r="B23" s="7" t="str">
        <f t="shared" si="4"/>
        <v>15128</v>
      </c>
      <c r="C23" s="21" t="s">
        <v>27</v>
      </c>
      <c r="D23" t="s">
        <v>38</v>
      </c>
      <c r="E23" s="47">
        <v>3</v>
      </c>
      <c r="F23" s="32">
        <v>4</v>
      </c>
      <c r="G23" t="s">
        <v>65</v>
      </c>
      <c r="H23">
        <v>714</v>
      </c>
      <c r="I23" s="47">
        <f t="shared" si="5"/>
        <v>114</v>
      </c>
      <c r="J23" s="52" t="s">
        <v>63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AD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W23" s="29">
        <v>76.8</v>
      </c>
      <c r="AX23" s="29">
        <v>79.3</v>
      </c>
      <c r="AY23" s="29">
        <v>1013.4</v>
      </c>
      <c r="AZ23" s="29">
        <v>1013.5</v>
      </c>
      <c r="BA23" s="29">
        <v>0</v>
      </c>
      <c r="BB23" s="29">
        <v>1</v>
      </c>
      <c r="BC23" s="29">
        <v>7</v>
      </c>
      <c r="BD23" s="29">
        <v>2</v>
      </c>
      <c r="BE23" s="29" t="s">
        <v>17</v>
      </c>
      <c r="BF23" s="29">
        <v>10</v>
      </c>
      <c r="BK23" s="105">
        <f t="shared" si="0"/>
        <v>0</v>
      </c>
      <c r="BL23" s="105">
        <f t="shared" si="1"/>
        <v>0</v>
      </c>
      <c r="BM23" s="105">
        <f t="shared" si="2"/>
        <v>0</v>
      </c>
      <c r="BN23" s="99">
        <f t="shared" si="3"/>
        <v>0</v>
      </c>
    </row>
    <row r="24" spans="1:66" x14ac:dyDescent="0.25">
      <c r="A24" s="1">
        <v>42132</v>
      </c>
      <c r="B24" s="7" t="str">
        <f t="shared" si="4"/>
        <v>15128</v>
      </c>
      <c r="C24" s="21" t="s">
        <v>27</v>
      </c>
      <c r="D24" t="s">
        <v>38</v>
      </c>
      <c r="E24" s="47">
        <v>3</v>
      </c>
      <c r="F24" s="32">
        <v>5</v>
      </c>
      <c r="G24" t="s">
        <v>65</v>
      </c>
      <c r="H24">
        <v>722</v>
      </c>
      <c r="I24" s="47">
        <f t="shared" si="5"/>
        <v>122</v>
      </c>
      <c r="J24" s="52" t="s">
        <v>63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AD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W24" s="29">
        <v>76.8</v>
      </c>
      <c r="AX24" s="29">
        <v>79.3</v>
      </c>
      <c r="AY24" s="29">
        <v>1013.4</v>
      </c>
      <c r="AZ24" s="29">
        <v>1013.5</v>
      </c>
      <c r="BA24" s="29">
        <v>0</v>
      </c>
      <c r="BB24" s="29">
        <v>1</v>
      </c>
      <c r="BC24" s="29">
        <v>14</v>
      </c>
      <c r="BD24" s="29">
        <v>2</v>
      </c>
      <c r="BE24" s="29" t="s">
        <v>17</v>
      </c>
      <c r="BF24" s="29">
        <v>10</v>
      </c>
      <c r="BK24" s="105">
        <f t="shared" si="0"/>
        <v>0</v>
      </c>
      <c r="BL24" s="105">
        <f t="shared" si="1"/>
        <v>0</v>
      </c>
      <c r="BM24" s="105">
        <f t="shared" si="2"/>
        <v>0</v>
      </c>
      <c r="BN24" s="99">
        <f t="shared" si="3"/>
        <v>0</v>
      </c>
    </row>
    <row r="25" spans="1:66" x14ac:dyDescent="0.25">
      <c r="A25" s="1">
        <v>42132</v>
      </c>
      <c r="B25" s="7" t="str">
        <f t="shared" si="4"/>
        <v>15128</v>
      </c>
      <c r="C25" s="21" t="s">
        <v>27</v>
      </c>
      <c r="D25" t="s">
        <v>38</v>
      </c>
      <c r="E25" s="47">
        <v>3</v>
      </c>
      <c r="F25" s="32">
        <v>6</v>
      </c>
      <c r="G25" t="s">
        <v>65</v>
      </c>
      <c r="H25">
        <v>731</v>
      </c>
      <c r="I25" s="47">
        <f t="shared" si="5"/>
        <v>131</v>
      </c>
      <c r="J25" s="52" t="s">
        <v>63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AD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W25" s="29">
        <v>76.8</v>
      </c>
      <c r="AX25" s="29">
        <v>79.3</v>
      </c>
      <c r="AY25" s="29">
        <v>1013.4</v>
      </c>
      <c r="AZ25" s="29">
        <v>1013.5</v>
      </c>
      <c r="BA25" s="29">
        <v>0</v>
      </c>
      <c r="BB25" s="29">
        <v>1</v>
      </c>
      <c r="BC25" s="29">
        <v>6</v>
      </c>
      <c r="BD25" s="29">
        <v>2</v>
      </c>
      <c r="BE25" s="29" t="s">
        <v>17</v>
      </c>
      <c r="BF25" s="29">
        <v>10</v>
      </c>
      <c r="BK25" s="105">
        <f t="shared" si="0"/>
        <v>0</v>
      </c>
      <c r="BL25" s="105">
        <f t="shared" si="1"/>
        <v>0</v>
      </c>
      <c r="BM25" s="105">
        <f t="shared" si="2"/>
        <v>0</v>
      </c>
      <c r="BN25" s="99">
        <f t="shared" si="3"/>
        <v>0</v>
      </c>
    </row>
    <row r="26" spans="1:66" x14ac:dyDescent="0.25">
      <c r="A26" s="1">
        <v>42132</v>
      </c>
      <c r="B26" s="7" t="str">
        <f t="shared" si="4"/>
        <v>15128</v>
      </c>
      <c r="C26" s="21" t="s">
        <v>27</v>
      </c>
      <c r="D26" t="s">
        <v>38</v>
      </c>
      <c r="E26" s="47">
        <v>3</v>
      </c>
      <c r="F26" s="32">
        <v>7</v>
      </c>
      <c r="G26" t="s">
        <v>65</v>
      </c>
      <c r="H26">
        <v>739</v>
      </c>
      <c r="I26" s="47">
        <f t="shared" si="5"/>
        <v>139</v>
      </c>
      <c r="J26" s="52" t="s">
        <v>63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AD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W26" s="29">
        <v>76.8</v>
      </c>
      <c r="AX26" s="29">
        <v>79.3</v>
      </c>
      <c r="AY26" s="29">
        <v>1013.4</v>
      </c>
      <c r="AZ26" s="29">
        <v>1013.5</v>
      </c>
      <c r="BA26" s="29">
        <v>0</v>
      </c>
      <c r="BB26" s="29">
        <v>1</v>
      </c>
      <c r="BC26" s="29">
        <v>15</v>
      </c>
      <c r="BD26" s="29">
        <v>2</v>
      </c>
      <c r="BE26" s="29" t="s">
        <v>17</v>
      </c>
      <c r="BF26" s="29">
        <v>10</v>
      </c>
      <c r="BK26" s="105">
        <f t="shared" si="0"/>
        <v>0</v>
      </c>
      <c r="BL26" s="105">
        <f t="shared" si="1"/>
        <v>0</v>
      </c>
      <c r="BM26" s="105">
        <f t="shared" si="2"/>
        <v>0</v>
      </c>
      <c r="BN26" s="99">
        <f t="shared" si="3"/>
        <v>0</v>
      </c>
    </row>
    <row r="27" spans="1:66" x14ac:dyDescent="0.25">
      <c r="A27" s="1">
        <v>42132</v>
      </c>
      <c r="B27" s="7" t="str">
        <f t="shared" si="4"/>
        <v>15128</v>
      </c>
      <c r="C27" s="21" t="s">
        <v>27</v>
      </c>
      <c r="D27" t="s">
        <v>38</v>
      </c>
      <c r="E27" s="47">
        <v>3</v>
      </c>
      <c r="F27" s="32">
        <v>8</v>
      </c>
      <c r="G27" t="s">
        <v>65</v>
      </c>
      <c r="H27">
        <v>749</v>
      </c>
      <c r="I27" s="47">
        <f t="shared" si="5"/>
        <v>149</v>
      </c>
      <c r="J27" s="52" t="s">
        <v>63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AD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W27" s="29">
        <v>76.8</v>
      </c>
      <c r="AX27" s="29">
        <v>79.3</v>
      </c>
      <c r="AY27" s="29">
        <v>1013.4</v>
      </c>
      <c r="AZ27" s="29">
        <v>1013.5</v>
      </c>
      <c r="BA27" s="29">
        <v>0</v>
      </c>
      <c r="BB27" s="29">
        <v>1</v>
      </c>
      <c r="BC27" s="29">
        <v>15.2</v>
      </c>
      <c r="BD27" s="29">
        <v>2</v>
      </c>
      <c r="BE27" s="29" t="s">
        <v>17</v>
      </c>
      <c r="BF27" s="29">
        <v>10</v>
      </c>
      <c r="BK27" s="105">
        <f t="shared" si="0"/>
        <v>0</v>
      </c>
      <c r="BL27" s="105">
        <f t="shared" si="1"/>
        <v>0</v>
      </c>
      <c r="BM27" s="105">
        <f t="shared" si="2"/>
        <v>0</v>
      </c>
      <c r="BN27" s="99">
        <f t="shared" si="3"/>
        <v>0</v>
      </c>
    </row>
    <row r="28" spans="1:66" x14ac:dyDescent="0.25">
      <c r="A28" s="1">
        <v>42132</v>
      </c>
      <c r="B28" s="7" t="str">
        <f t="shared" si="4"/>
        <v>15128</v>
      </c>
      <c r="C28" s="21" t="s">
        <v>27</v>
      </c>
      <c r="D28" t="s">
        <v>38</v>
      </c>
      <c r="E28" s="47">
        <v>3</v>
      </c>
      <c r="F28" s="32">
        <v>9</v>
      </c>
      <c r="G28" t="s">
        <v>65</v>
      </c>
      <c r="H28">
        <v>757</v>
      </c>
      <c r="I28" s="47">
        <f t="shared" si="5"/>
        <v>157</v>
      </c>
      <c r="J28" s="52" t="s">
        <v>63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AD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W28" s="29">
        <v>76.8</v>
      </c>
      <c r="AX28" s="29">
        <v>79.3</v>
      </c>
      <c r="AY28" s="29">
        <v>1013.4</v>
      </c>
      <c r="AZ28" s="29">
        <v>1013.5</v>
      </c>
      <c r="BA28" s="29">
        <v>0</v>
      </c>
      <c r="BB28" s="29">
        <v>2</v>
      </c>
      <c r="BC28" s="29">
        <v>10.5</v>
      </c>
      <c r="BD28" s="29">
        <v>2</v>
      </c>
      <c r="BE28" s="29" t="s">
        <v>17</v>
      </c>
      <c r="BF28" s="29">
        <v>10</v>
      </c>
      <c r="BK28" s="105">
        <f t="shared" si="0"/>
        <v>0</v>
      </c>
      <c r="BL28" s="105">
        <f t="shared" si="1"/>
        <v>0</v>
      </c>
      <c r="BM28" s="105">
        <f t="shared" si="2"/>
        <v>0</v>
      </c>
      <c r="BN28" s="99">
        <f t="shared" si="3"/>
        <v>0</v>
      </c>
    </row>
    <row r="29" spans="1:66" s="93" customFormat="1" x14ac:dyDescent="0.25">
      <c r="A29" s="95">
        <v>42132</v>
      </c>
      <c r="B29" s="96" t="str">
        <f t="shared" si="4"/>
        <v>15128</v>
      </c>
      <c r="C29" s="72" t="s">
        <v>27</v>
      </c>
      <c r="D29" s="93" t="s">
        <v>38</v>
      </c>
      <c r="E29" s="23">
        <v>3</v>
      </c>
      <c r="F29" s="73">
        <v>10</v>
      </c>
      <c r="G29" s="93" t="s">
        <v>65</v>
      </c>
      <c r="H29" s="93">
        <v>805</v>
      </c>
      <c r="I29" s="23">
        <f t="shared" si="5"/>
        <v>205</v>
      </c>
      <c r="J29" s="97" t="s">
        <v>63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AD29" s="93">
        <v>0</v>
      </c>
      <c r="AF29" s="93">
        <v>0</v>
      </c>
      <c r="AG29" s="93">
        <v>0</v>
      </c>
      <c r="AH29" s="93">
        <v>0</v>
      </c>
      <c r="AI29" s="93">
        <v>0</v>
      </c>
      <c r="AJ29" s="93">
        <v>0</v>
      </c>
      <c r="AK29" s="93">
        <v>0</v>
      </c>
      <c r="AW29" s="94">
        <v>76.8</v>
      </c>
      <c r="AX29" s="94">
        <v>79.3</v>
      </c>
      <c r="AY29" s="94">
        <v>1013.4</v>
      </c>
      <c r="AZ29" s="94">
        <v>1013.5</v>
      </c>
      <c r="BA29" s="94">
        <v>0</v>
      </c>
      <c r="BB29" s="94">
        <v>2</v>
      </c>
      <c r="BC29" s="94">
        <v>10.199999999999999</v>
      </c>
      <c r="BD29" s="94">
        <v>2</v>
      </c>
      <c r="BE29" s="94" t="s">
        <v>17</v>
      </c>
      <c r="BF29" s="94">
        <v>10</v>
      </c>
      <c r="BG29" s="94"/>
      <c r="BK29" s="106">
        <f t="shared" si="0"/>
        <v>0</v>
      </c>
      <c r="BL29" s="106">
        <f t="shared" si="1"/>
        <v>0</v>
      </c>
      <c r="BM29" s="106">
        <f t="shared" si="2"/>
        <v>0</v>
      </c>
      <c r="BN29" s="107">
        <f t="shared" si="3"/>
        <v>0</v>
      </c>
    </row>
    <row r="30" spans="1:66" x14ac:dyDescent="0.25">
      <c r="A30" s="1">
        <v>42134</v>
      </c>
      <c r="B30" s="7" t="str">
        <f t="shared" si="4"/>
        <v>15130</v>
      </c>
      <c r="C30" s="21" t="s">
        <v>27</v>
      </c>
      <c r="D30" t="s">
        <v>30</v>
      </c>
      <c r="E30" s="47">
        <v>4</v>
      </c>
      <c r="F30" s="32">
        <v>1</v>
      </c>
      <c r="G30" t="s">
        <v>64</v>
      </c>
      <c r="H30">
        <v>600</v>
      </c>
      <c r="I30" s="47">
        <f t="shared" si="5"/>
        <v>0</v>
      </c>
      <c r="J30" s="52" t="s">
        <v>37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AD30" s="49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W30" s="29">
        <v>78.400000000000006</v>
      </c>
      <c r="AX30" s="29">
        <v>77.099999999999994</v>
      </c>
      <c r="AY30" s="29">
        <v>1011.9</v>
      </c>
      <c r="AZ30" s="29">
        <v>1013</v>
      </c>
      <c r="BA30" s="29">
        <v>0</v>
      </c>
      <c r="BB30" s="29">
        <v>2</v>
      </c>
      <c r="BC30" s="29">
        <v>11.2</v>
      </c>
      <c r="BD30" s="29">
        <v>1</v>
      </c>
      <c r="BE30" s="29" t="s">
        <v>17</v>
      </c>
      <c r="BF30" s="29">
        <v>8</v>
      </c>
      <c r="BK30" s="105">
        <f t="shared" si="0"/>
        <v>0</v>
      </c>
      <c r="BL30" s="105">
        <f t="shared" si="1"/>
        <v>0</v>
      </c>
      <c r="BM30" s="105">
        <f t="shared" si="2"/>
        <v>0</v>
      </c>
      <c r="BN30" s="99">
        <f t="shared" si="3"/>
        <v>0</v>
      </c>
    </row>
    <row r="31" spans="1:66" x14ac:dyDescent="0.25">
      <c r="A31" s="1">
        <v>42134</v>
      </c>
      <c r="B31" s="7" t="str">
        <f t="shared" si="4"/>
        <v>15130</v>
      </c>
      <c r="C31" s="21" t="s">
        <v>27</v>
      </c>
      <c r="D31" t="s">
        <v>30</v>
      </c>
      <c r="E31" s="47">
        <v>4</v>
      </c>
      <c r="F31" s="32">
        <v>2</v>
      </c>
      <c r="G31" t="s">
        <v>64</v>
      </c>
      <c r="H31">
        <v>611</v>
      </c>
      <c r="I31" s="47">
        <f t="shared" si="5"/>
        <v>11</v>
      </c>
      <c r="J31" s="52" t="s">
        <v>37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AD31" s="49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W31" s="29">
        <v>78.400000000000006</v>
      </c>
      <c r="AX31" s="29">
        <v>77.099999999999994</v>
      </c>
      <c r="AY31" s="29">
        <v>1011.9</v>
      </c>
      <c r="AZ31" s="29">
        <v>1013</v>
      </c>
      <c r="BA31" s="29">
        <v>0</v>
      </c>
      <c r="BB31" s="29">
        <v>4</v>
      </c>
      <c r="BC31" s="29">
        <v>9.6</v>
      </c>
      <c r="BD31" s="29">
        <v>1</v>
      </c>
      <c r="BE31" s="29" t="s">
        <v>17</v>
      </c>
      <c r="BF31" s="29">
        <v>8</v>
      </c>
      <c r="BK31" s="105">
        <f t="shared" si="0"/>
        <v>0</v>
      </c>
      <c r="BL31" s="105">
        <f t="shared" si="1"/>
        <v>0</v>
      </c>
      <c r="BM31" s="105">
        <f t="shared" si="2"/>
        <v>0</v>
      </c>
      <c r="BN31" s="99">
        <f t="shared" si="3"/>
        <v>0</v>
      </c>
    </row>
    <row r="32" spans="1:66" x14ac:dyDescent="0.25">
      <c r="A32" s="1">
        <v>42134</v>
      </c>
      <c r="B32" s="7" t="str">
        <f t="shared" si="4"/>
        <v>15130</v>
      </c>
      <c r="C32" s="21" t="s">
        <v>27</v>
      </c>
      <c r="D32" t="s">
        <v>30</v>
      </c>
      <c r="E32" s="47">
        <v>4</v>
      </c>
      <c r="F32" s="32">
        <v>3</v>
      </c>
      <c r="G32" t="s">
        <v>64</v>
      </c>
      <c r="H32">
        <v>619</v>
      </c>
      <c r="I32" s="47">
        <f t="shared" si="5"/>
        <v>19</v>
      </c>
      <c r="J32" s="52" t="s">
        <v>37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AD32" s="49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W32" s="29">
        <v>78.400000000000006</v>
      </c>
      <c r="AX32" s="29">
        <v>77.099999999999994</v>
      </c>
      <c r="AY32" s="29">
        <v>1011.9</v>
      </c>
      <c r="AZ32" s="29">
        <v>1013</v>
      </c>
      <c r="BA32" s="29">
        <v>0</v>
      </c>
      <c r="BB32" s="29">
        <v>2</v>
      </c>
      <c r="BC32" s="29">
        <v>10.9</v>
      </c>
      <c r="BD32" s="29">
        <v>1</v>
      </c>
      <c r="BE32" s="29" t="s">
        <v>19</v>
      </c>
      <c r="BF32" s="29">
        <v>8</v>
      </c>
      <c r="BK32" s="105">
        <f t="shared" si="0"/>
        <v>0</v>
      </c>
      <c r="BL32" s="105">
        <f t="shared" si="1"/>
        <v>0</v>
      </c>
      <c r="BM32" s="105">
        <f t="shared" si="2"/>
        <v>0</v>
      </c>
      <c r="BN32" s="99">
        <f t="shared" si="3"/>
        <v>0</v>
      </c>
    </row>
    <row r="33" spans="1:66" x14ac:dyDescent="0.25">
      <c r="A33" s="1">
        <v>42134</v>
      </c>
      <c r="B33" s="7" t="str">
        <f t="shared" si="4"/>
        <v>15130</v>
      </c>
      <c r="C33" s="21" t="s">
        <v>27</v>
      </c>
      <c r="D33" t="s">
        <v>30</v>
      </c>
      <c r="E33" s="47">
        <v>4</v>
      </c>
      <c r="F33" s="32">
        <v>4</v>
      </c>
      <c r="G33" t="s">
        <v>64</v>
      </c>
      <c r="H33">
        <v>627</v>
      </c>
      <c r="I33" s="47">
        <f t="shared" si="5"/>
        <v>27</v>
      </c>
      <c r="J33" s="52" t="s">
        <v>37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AD33" s="49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W33" s="29">
        <v>78.400000000000006</v>
      </c>
      <c r="AX33" s="29">
        <v>77.099999999999994</v>
      </c>
      <c r="AY33" s="29">
        <v>1011.9</v>
      </c>
      <c r="AZ33" s="29">
        <v>1013</v>
      </c>
      <c r="BA33" s="29">
        <v>0</v>
      </c>
      <c r="BB33" s="29">
        <v>2</v>
      </c>
      <c r="BC33" s="29">
        <v>10</v>
      </c>
      <c r="BD33" s="29">
        <v>1</v>
      </c>
      <c r="BE33" s="29" t="s">
        <v>17</v>
      </c>
      <c r="BF33" s="29">
        <v>8</v>
      </c>
      <c r="BK33" s="105">
        <f t="shared" si="0"/>
        <v>0</v>
      </c>
      <c r="BL33" s="105">
        <f t="shared" si="1"/>
        <v>0</v>
      </c>
      <c r="BM33" s="105">
        <f t="shared" si="2"/>
        <v>0</v>
      </c>
      <c r="BN33" s="99">
        <f t="shared" si="3"/>
        <v>0</v>
      </c>
    </row>
    <row r="34" spans="1:66" x14ac:dyDescent="0.25">
      <c r="A34" s="1">
        <v>42134</v>
      </c>
      <c r="B34" s="7" t="str">
        <f t="shared" si="4"/>
        <v>15130</v>
      </c>
      <c r="C34" s="21" t="s">
        <v>27</v>
      </c>
      <c r="D34" t="s">
        <v>30</v>
      </c>
      <c r="E34" s="47">
        <v>4</v>
      </c>
      <c r="F34" s="32">
        <v>5</v>
      </c>
      <c r="G34" t="s">
        <v>64</v>
      </c>
      <c r="H34">
        <v>639</v>
      </c>
      <c r="I34" s="47">
        <f t="shared" si="5"/>
        <v>39</v>
      </c>
      <c r="J34" s="52" t="s">
        <v>37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AD34" s="49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W34" s="29">
        <v>78.400000000000006</v>
      </c>
      <c r="AX34" s="29">
        <v>77.099999999999994</v>
      </c>
      <c r="AY34" s="29">
        <v>1011.9</v>
      </c>
      <c r="AZ34" s="29">
        <v>1013</v>
      </c>
      <c r="BA34" s="29">
        <v>0</v>
      </c>
      <c r="BB34" s="29">
        <v>3</v>
      </c>
      <c r="BC34" s="29">
        <v>11.9</v>
      </c>
      <c r="BD34" s="29">
        <v>1</v>
      </c>
      <c r="BE34" s="29" t="s">
        <v>19</v>
      </c>
      <c r="BF34" s="29">
        <v>8</v>
      </c>
      <c r="BK34" s="105">
        <f t="shared" si="0"/>
        <v>0</v>
      </c>
      <c r="BL34" s="105">
        <f t="shared" si="1"/>
        <v>0</v>
      </c>
      <c r="BM34" s="105">
        <f t="shared" si="2"/>
        <v>0</v>
      </c>
      <c r="BN34" s="99">
        <f t="shared" si="3"/>
        <v>0</v>
      </c>
    </row>
    <row r="35" spans="1:66" x14ac:dyDescent="0.25">
      <c r="A35" s="1">
        <v>42134</v>
      </c>
      <c r="B35" s="7" t="str">
        <f t="shared" si="4"/>
        <v>15130</v>
      </c>
      <c r="C35" s="21" t="s">
        <v>27</v>
      </c>
      <c r="D35" t="s">
        <v>30</v>
      </c>
      <c r="E35" s="47">
        <v>4</v>
      </c>
      <c r="F35" s="32">
        <v>6</v>
      </c>
      <c r="G35" t="s">
        <v>64</v>
      </c>
      <c r="H35">
        <v>647</v>
      </c>
      <c r="I35" s="47">
        <f t="shared" si="5"/>
        <v>47</v>
      </c>
      <c r="J35" s="52" t="s">
        <v>37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AD35" s="49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W35" s="29">
        <v>78.400000000000006</v>
      </c>
      <c r="AX35" s="29">
        <v>77.099999999999994</v>
      </c>
      <c r="AY35" s="29">
        <v>1011.9</v>
      </c>
      <c r="AZ35" s="29">
        <v>1013</v>
      </c>
      <c r="BA35" s="29">
        <v>0</v>
      </c>
      <c r="BB35" s="29">
        <v>3</v>
      </c>
      <c r="BC35" s="29">
        <v>14.2</v>
      </c>
      <c r="BD35" s="29">
        <v>1</v>
      </c>
      <c r="BE35" s="29" t="s">
        <v>19</v>
      </c>
      <c r="BF35" s="29">
        <v>8</v>
      </c>
      <c r="BK35" s="105">
        <f t="shared" si="0"/>
        <v>0</v>
      </c>
      <c r="BL35" s="105">
        <f t="shared" si="1"/>
        <v>0</v>
      </c>
      <c r="BM35" s="105">
        <f t="shared" si="2"/>
        <v>0</v>
      </c>
      <c r="BN35" s="99">
        <f t="shared" si="3"/>
        <v>0</v>
      </c>
    </row>
    <row r="36" spans="1:66" s="93" customFormat="1" x14ac:dyDescent="0.25">
      <c r="A36" s="95">
        <v>42134</v>
      </c>
      <c r="B36" s="96" t="str">
        <f t="shared" si="4"/>
        <v>15130</v>
      </c>
      <c r="C36" s="72" t="s">
        <v>27</v>
      </c>
      <c r="D36" s="93" t="s">
        <v>30</v>
      </c>
      <c r="E36" s="23">
        <v>4</v>
      </c>
      <c r="F36" s="73">
        <v>7</v>
      </c>
      <c r="G36" s="93" t="s">
        <v>64</v>
      </c>
      <c r="H36" s="93">
        <v>659</v>
      </c>
      <c r="I36" s="23">
        <f t="shared" si="5"/>
        <v>59</v>
      </c>
      <c r="J36" s="97" t="s">
        <v>37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AD36" s="93">
        <v>0</v>
      </c>
      <c r="AF36" s="93"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W36" s="94">
        <v>78.400000000000006</v>
      </c>
      <c r="AX36" s="94">
        <v>77.099999999999994</v>
      </c>
      <c r="AY36" s="94">
        <v>1011.9</v>
      </c>
      <c r="AZ36" s="94">
        <v>1013</v>
      </c>
      <c r="BA36" s="94">
        <v>0</v>
      </c>
      <c r="BB36" s="94">
        <v>4</v>
      </c>
      <c r="BC36" s="94">
        <v>19</v>
      </c>
      <c r="BD36" s="94">
        <v>1</v>
      </c>
      <c r="BE36" s="94" t="s">
        <v>17</v>
      </c>
      <c r="BF36" s="94">
        <v>8</v>
      </c>
      <c r="BG36" s="94"/>
      <c r="BK36" s="106">
        <f t="shared" si="0"/>
        <v>0</v>
      </c>
      <c r="BL36" s="106">
        <f t="shared" si="1"/>
        <v>0</v>
      </c>
      <c r="BM36" s="106">
        <f t="shared" si="2"/>
        <v>0</v>
      </c>
      <c r="BN36" s="107">
        <f t="shared" si="3"/>
        <v>0</v>
      </c>
    </row>
    <row r="37" spans="1:66" x14ac:dyDescent="0.25">
      <c r="A37" s="1">
        <v>42132</v>
      </c>
      <c r="B37" s="7" t="str">
        <f t="shared" si="4"/>
        <v>15128</v>
      </c>
      <c r="C37" s="21" t="s">
        <v>27</v>
      </c>
      <c r="D37" t="s">
        <v>28</v>
      </c>
      <c r="E37" s="47">
        <v>6</v>
      </c>
      <c r="F37" s="32">
        <v>1</v>
      </c>
      <c r="G37" t="s">
        <v>65</v>
      </c>
      <c r="H37">
        <v>811</v>
      </c>
      <c r="I37" s="47">
        <f t="shared" si="5"/>
        <v>211</v>
      </c>
      <c r="J37" s="52" t="s">
        <v>17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AD37" s="49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W37" s="29">
        <v>76.900000000000006</v>
      </c>
      <c r="AX37" s="29">
        <v>79.2</v>
      </c>
      <c r="AY37" s="29">
        <v>1013</v>
      </c>
      <c r="AZ37" s="29">
        <v>1013.5</v>
      </c>
      <c r="BA37" s="29">
        <v>0</v>
      </c>
      <c r="BB37" s="29">
        <v>3</v>
      </c>
      <c r="BC37" s="29">
        <v>12.8</v>
      </c>
      <c r="BD37" s="29">
        <v>1</v>
      </c>
      <c r="BE37" s="29" t="s">
        <v>19</v>
      </c>
      <c r="BF37" s="29">
        <v>10</v>
      </c>
      <c r="BK37" s="105">
        <f t="shared" si="0"/>
        <v>0</v>
      </c>
      <c r="BL37" s="105">
        <f t="shared" si="1"/>
        <v>0</v>
      </c>
      <c r="BM37" s="105">
        <f t="shared" si="2"/>
        <v>0</v>
      </c>
      <c r="BN37" s="99">
        <f t="shared" si="3"/>
        <v>0</v>
      </c>
    </row>
    <row r="38" spans="1:66" x14ac:dyDescent="0.25">
      <c r="A38" s="1">
        <v>42132</v>
      </c>
      <c r="B38" s="7" t="str">
        <f t="shared" si="4"/>
        <v>15128</v>
      </c>
      <c r="C38" s="21" t="s">
        <v>27</v>
      </c>
      <c r="D38" t="s">
        <v>28</v>
      </c>
      <c r="E38" s="47">
        <v>6</v>
      </c>
      <c r="F38" s="32">
        <v>2</v>
      </c>
      <c r="G38" t="s">
        <v>65</v>
      </c>
      <c r="H38">
        <v>800</v>
      </c>
      <c r="I38" s="47">
        <f t="shared" si="5"/>
        <v>200</v>
      </c>
      <c r="J38" s="52" t="s">
        <v>17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AD38" s="49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W38" s="29">
        <v>76.900000000000006</v>
      </c>
      <c r="AX38" s="29">
        <v>79.2</v>
      </c>
      <c r="AY38" s="29">
        <v>1013</v>
      </c>
      <c r="AZ38" s="29">
        <v>1013.5</v>
      </c>
      <c r="BA38" s="29">
        <v>0</v>
      </c>
      <c r="BB38" s="29">
        <v>2</v>
      </c>
      <c r="BC38" s="29">
        <v>8.1999999999999993</v>
      </c>
      <c r="BD38" s="29">
        <v>1</v>
      </c>
      <c r="BE38" s="29" t="s">
        <v>19</v>
      </c>
      <c r="BF38" s="29">
        <v>10</v>
      </c>
      <c r="BK38" s="105">
        <f t="shared" si="0"/>
        <v>0</v>
      </c>
      <c r="BL38" s="105">
        <f t="shared" si="1"/>
        <v>0</v>
      </c>
      <c r="BM38" s="105">
        <f t="shared" si="2"/>
        <v>0</v>
      </c>
      <c r="BN38" s="99">
        <f t="shared" si="3"/>
        <v>0</v>
      </c>
    </row>
    <row r="39" spans="1:66" x14ac:dyDescent="0.25">
      <c r="A39" s="1">
        <v>42132</v>
      </c>
      <c r="B39" s="7" t="str">
        <f t="shared" si="4"/>
        <v>15128</v>
      </c>
      <c r="C39" s="21" t="s">
        <v>27</v>
      </c>
      <c r="D39" t="s">
        <v>28</v>
      </c>
      <c r="E39" s="47">
        <v>6</v>
      </c>
      <c r="F39" s="32">
        <v>3</v>
      </c>
      <c r="G39" t="s">
        <v>65</v>
      </c>
      <c r="H39">
        <v>747</v>
      </c>
      <c r="I39" s="47">
        <f t="shared" si="5"/>
        <v>147</v>
      </c>
      <c r="J39" s="52" t="s">
        <v>17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AD39" s="4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W39" s="29">
        <v>76.900000000000006</v>
      </c>
      <c r="AX39" s="29">
        <v>79.2</v>
      </c>
      <c r="AY39" s="29">
        <v>1013</v>
      </c>
      <c r="AZ39" s="29">
        <v>1013.5</v>
      </c>
      <c r="BA39" s="29">
        <v>0</v>
      </c>
      <c r="BB39" s="29">
        <v>2</v>
      </c>
      <c r="BC39" s="29">
        <v>5</v>
      </c>
      <c r="BD39" s="29">
        <v>1</v>
      </c>
      <c r="BE39" s="29" t="s">
        <v>19</v>
      </c>
      <c r="BF39" s="29">
        <v>10</v>
      </c>
      <c r="BK39" s="105">
        <f t="shared" si="0"/>
        <v>0</v>
      </c>
      <c r="BL39" s="105">
        <f t="shared" si="1"/>
        <v>0</v>
      </c>
      <c r="BM39" s="105">
        <f t="shared" si="2"/>
        <v>0</v>
      </c>
      <c r="BN39" s="99">
        <f t="shared" si="3"/>
        <v>0</v>
      </c>
    </row>
    <row r="40" spans="1:66" x14ac:dyDescent="0.25">
      <c r="A40" s="1">
        <v>42132</v>
      </c>
      <c r="B40" s="7" t="str">
        <f t="shared" si="4"/>
        <v>15128</v>
      </c>
      <c r="C40" s="21" t="s">
        <v>27</v>
      </c>
      <c r="D40" t="s">
        <v>28</v>
      </c>
      <c r="E40" s="47">
        <v>6</v>
      </c>
      <c r="F40" s="32">
        <v>4</v>
      </c>
      <c r="G40" t="s">
        <v>65</v>
      </c>
      <c r="H40">
        <v>734</v>
      </c>
      <c r="I40" s="47">
        <f t="shared" si="5"/>
        <v>134</v>
      </c>
      <c r="J40" s="52" t="s">
        <v>17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AD40" s="49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W40" s="29">
        <v>76.900000000000006</v>
      </c>
      <c r="AX40" s="29">
        <v>79.2</v>
      </c>
      <c r="AY40" s="29">
        <v>1013</v>
      </c>
      <c r="AZ40" s="29">
        <v>1013.5</v>
      </c>
      <c r="BA40" s="29">
        <v>0</v>
      </c>
      <c r="BB40" s="29">
        <v>2</v>
      </c>
      <c r="BC40" s="29">
        <v>6.6</v>
      </c>
      <c r="BD40" s="29">
        <v>1</v>
      </c>
      <c r="BE40" s="29" t="s">
        <v>19</v>
      </c>
      <c r="BF40" s="29">
        <v>10</v>
      </c>
      <c r="BK40" s="105">
        <f t="shared" si="0"/>
        <v>0</v>
      </c>
      <c r="BL40" s="105">
        <f t="shared" si="1"/>
        <v>0</v>
      </c>
      <c r="BM40" s="105">
        <f t="shared" si="2"/>
        <v>0</v>
      </c>
      <c r="BN40" s="99">
        <f t="shared" si="3"/>
        <v>0</v>
      </c>
    </row>
    <row r="41" spans="1:66" x14ac:dyDescent="0.25">
      <c r="A41" s="1">
        <v>42132</v>
      </c>
      <c r="B41" s="7" t="str">
        <f t="shared" si="4"/>
        <v>15128</v>
      </c>
      <c r="C41" s="21" t="s">
        <v>27</v>
      </c>
      <c r="D41" t="s">
        <v>28</v>
      </c>
      <c r="E41" s="47">
        <v>6</v>
      </c>
      <c r="F41" s="32">
        <v>5</v>
      </c>
      <c r="G41" t="s">
        <v>65</v>
      </c>
      <c r="H41">
        <v>719</v>
      </c>
      <c r="I41" s="47">
        <f t="shared" si="5"/>
        <v>119</v>
      </c>
      <c r="J41" s="52" t="s">
        <v>17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AD41" s="49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W41" s="29">
        <v>76.900000000000006</v>
      </c>
      <c r="AX41" s="29">
        <v>79.2</v>
      </c>
      <c r="AY41" s="29">
        <v>1013</v>
      </c>
      <c r="AZ41" s="29">
        <v>1013.5</v>
      </c>
      <c r="BA41" s="29">
        <v>0</v>
      </c>
      <c r="BB41" s="29">
        <v>2</v>
      </c>
      <c r="BC41" s="29">
        <v>7.9</v>
      </c>
      <c r="BD41" s="29">
        <v>1</v>
      </c>
      <c r="BE41" s="29" t="s">
        <v>19</v>
      </c>
      <c r="BF41" s="29">
        <v>10</v>
      </c>
      <c r="BK41" s="105">
        <f t="shared" si="0"/>
        <v>0</v>
      </c>
      <c r="BL41" s="105">
        <f t="shared" si="1"/>
        <v>0</v>
      </c>
      <c r="BM41" s="105">
        <f t="shared" si="2"/>
        <v>0</v>
      </c>
      <c r="BN41" s="99">
        <f t="shared" si="3"/>
        <v>0</v>
      </c>
    </row>
    <row r="42" spans="1:66" x14ac:dyDescent="0.25">
      <c r="A42" s="1">
        <v>42132</v>
      </c>
      <c r="B42" s="7" t="str">
        <f t="shared" si="4"/>
        <v>15128</v>
      </c>
      <c r="C42" s="21" t="s">
        <v>27</v>
      </c>
      <c r="D42" t="s">
        <v>28</v>
      </c>
      <c r="E42" s="47">
        <v>6</v>
      </c>
      <c r="F42" s="32">
        <v>6</v>
      </c>
      <c r="G42" t="s">
        <v>65</v>
      </c>
      <c r="H42">
        <v>706</v>
      </c>
      <c r="I42" s="47">
        <f t="shared" si="5"/>
        <v>106</v>
      </c>
      <c r="J42" s="52" t="s">
        <v>17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AD42" s="49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W42" s="29">
        <v>76.900000000000006</v>
      </c>
      <c r="AX42" s="29">
        <v>79.2</v>
      </c>
      <c r="AY42" s="29">
        <v>1013</v>
      </c>
      <c r="AZ42" s="29">
        <v>1013.5</v>
      </c>
      <c r="BA42" s="29">
        <v>0</v>
      </c>
      <c r="BB42" s="29">
        <v>2</v>
      </c>
      <c r="BC42" s="29">
        <v>8.6999999999999993</v>
      </c>
      <c r="BD42" s="29">
        <v>1</v>
      </c>
      <c r="BE42" s="29" t="s">
        <v>19</v>
      </c>
      <c r="BF42" s="29">
        <v>10</v>
      </c>
      <c r="BK42" s="105">
        <f t="shared" si="0"/>
        <v>0</v>
      </c>
      <c r="BL42" s="105">
        <f t="shared" si="1"/>
        <v>0</v>
      </c>
      <c r="BM42" s="105">
        <f t="shared" si="2"/>
        <v>0</v>
      </c>
      <c r="BN42" s="99">
        <f t="shared" si="3"/>
        <v>0</v>
      </c>
    </row>
    <row r="43" spans="1:66" x14ac:dyDescent="0.25">
      <c r="A43" s="1">
        <v>42132</v>
      </c>
      <c r="B43" s="7" t="str">
        <f t="shared" si="4"/>
        <v>15128</v>
      </c>
      <c r="C43" s="21" t="s">
        <v>27</v>
      </c>
      <c r="D43" t="s">
        <v>28</v>
      </c>
      <c r="E43" s="47">
        <v>6</v>
      </c>
      <c r="F43" s="32">
        <v>7</v>
      </c>
      <c r="G43" t="s">
        <v>65</v>
      </c>
      <c r="H43">
        <v>654</v>
      </c>
      <c r="I43" s="47">
        <f t="shared" si="5"/>
        <v>54</v>
      </c>
      <c r="J43" s="52" t="s">
        <v>17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AD43" s="49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W43" s="29">
        <v>76.900000000000006</v>
      </c>
      <c r="AX43" s="29">
        <v>79.2</v>
      </c>
      <c r="AY43" s="29">
        <v>1013</v>
      </c>
      <c r="AZ43" s="29">
        <v>1013.5</v>
      </c>
      <c r="BA43" s="29">
        <v>0</v>
      </c>
      <c r="BB43" s="29">
        <v>3</v>
      </c>
      <c r="BC43" s="29">
        <v>3.3</v>
      </c>
      <c r="BD43" s="29">
        <v>1</v>
      </c>
      <c r="BE43" s="29" t="s">
        <v>19</v>
      </c>
      <c r="BF43" s="29">
        <v>10</v>
      </c>
      <c r="BK43" s="105">
        <f t="shared" si="0"/>
        <v>0</v>
      </c>
      <c r="BL43" s="105">
        <f t="shared" si="1"/>
        <v>0</v>
      </c>
      <c r="BM43" s="105">
        <f t="shared" si="2"/>
        <v>0</v>
      </c>
      <c r="BN43" s="99">
        <f t="shared" si="3"/>
        <v>0</v>
      </c>
    </row>
    <row r="44" spans="1:66" x14ac:dyDescent="0.25">
      <c r="A44" s="1">
        <v>42132</v>
      </c>
      <c r="B44" s="7" t="str">
        <f t="shared" si="4"/>
        <v>15128</v>
      </c>
      <c r="C44" s="21" t="s">
        <v>27</v>
      </c>
      <c r="D44" t="s">
        <v>28</v>
      </c>
      <c r="E44" s="47">
        <v>6</v>
      </c>
      <c r="F44" s="32">
        <v>8</v>
      </c>
      <c r="G44" t="s">
        <v>65</v>
      </c>
      <c r="H44">
        <v>641</v>
      </c>
      <c r="I44" s="47">
        <f t="shared" si="5"/>
        <v>41</v>
      </c>
      <c r="J44" s="52" t="s">
        <v>17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AD44" s="49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W44" s="29">
        <v>76.900000000000006</v>
      </c>
      <c r="AX44" s="29">
        <v>79.2</v>
      </c>
      <c r="AY44" s="29">
        <v>1013</v>
      </c>
      <c r="AZ44" s="29">
        <v>1013.5</v>
      </c>
      <c r="BA44" s="29">
        <v>0</v>
      </c>
      <c r="BB44" s="29">
        <v>3</v>
      </c>
      <c r="BC44" s="29">
        <v>4.5</v>
      </c>
      <c r="BD44" s="29">
        <v>1</v>
      </c>
      <c r="BE44" s="29" t="s">
        <v>19</v>
      </c>
      <c r="BF44" s="29">
        <v>10</v>
      </c>
      <c r="BK44" s="105">
        <f t="shared" si="0"/>
        <v>0</v>
      </c>
      <c r="BL44" s="105">
        <f t="shared" si="1"/>
        <v>0</v>
      </c>
      <c r="BM44" s="105">
        <f t="shared" si="2"/>
        <v>0</v>
      </c>
      <c r="BN44" s="99">
        <f t="shared" si="3"/>
        <v>0</v>
      </c>
    </row>
    <row r="45" spans="1:66" x14ac:dyDescent="0.25">
      <c r="A45" s="1">
        <v>42132</v>
      </c>
      <c r="B45" s="7" t="str">
        <f t="shared" si="4"/>
        <v>15128</v>
      </c>
      <c r="C45" s="21" t="s">
        <v>27</v>
      </c>
      <c r="D45" t="s">
        <v>28</v>
      </c>
      <c r="E45" s="47">
        <v>6</v>
      </c>
      <c r="F45" s="32">
        <v>9</v>
      </c>
      <c r="G45" t="s">
        <v>65</v>
      </c>
      <c r="H45">
        <v>629</v>
      </c>
      <c r="I45" s="47">
        <f t="shared" si="5"/>
        <v>29</v>
      </c>
      <c r="J45" s="52" t="s">
        <v>17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AD45" s="49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W45" s="29">
        <v>76.900000000000006</v>
      </c>
      <c r="AX45" s="29">
        <v>79.2</v>
      </c>
      <c r="AY45" s="29">
        <v>1013</v>
      </c>
      <c r="AZ45" s="29">
        <v>1013.5</v>
      </c>
      <c r="BA45" s="29">
        <v>0</v>
      </c>
      <c r="BB45" s="29">
        <v>4</v>
      </c>
      <c r="BC45" s="29">
        <v>7.2</v>
      </c>
      <c r="BD45" s="29">
        <v>1</v>
      </c>
      <c r="BE45" s="29" t="s">
        <v>19</v>
      </c>
      <c r="BF45" s="29">
        <v>10</v>
      </c>
      <c r="BK45" s="105">
        <f t="shared" si="0"/>
        <v>0</v>
      </c>
      <c r="BL45" s="105">
        <f t="shared" si="1"/>
        <v>0</v>
      </c>
      <c r="BM45" s="105">
        <f t="shared" si="2"/>
        <v>0</v>
      </c>
      <c r="BN45" s="99">
        <f t="shared" si="3"/>
        <v>0</v>
      </c>
    </row>
    <row r="46" spans="1:66" s="93" customFormat="1" x14ac:dyDescent="0.25">
      <c r="A46" s="95">
        <v>42132</v>
      </c>
      <c r="B46" s="96" t="str">
        <f t="shared" si="4"/>
        <v>15128</v>
      </c>
      <c r="C46" s="72" t="s">
        <v>27</v>
      </c>
      <c r="D46" s="93" t="s">
        <v>28</v>
      </c>
      <c r="E46" s="23">
        <v>6</v>
      </c>
      <c r="F46" s="73">
        <v>10</v>
      </c>
      <c r="G46" s="93" t="s">
        <v>65</v>
      </c>
      <c r="H46" s="93">
        <v>615</v>
      </c>
      <c r="I46" s="23">
        <f t="shared" si="5"/>
        <v>15</v>
      </c>
      <c r="J46" s="97" t="s">
        <v>17</v>
      </c>
      <c r="L46" s="93">
        <v>0</v>
      </c>
      <c r="M46" s="93">
        <v>0</v>
      </c>
      <c r="N46" s="93">
        <v>0</v>
      </c>
      <c r="O46" s="93">
        <v>0</v>
      </c>
      <c r="P46" s="93">
        <v>0</v>
      </c>
      <c r="Q46" s="93">
        <v>0</v>
      </c>
      <c r="AD46" s="93">
        <v>0</v>
      </c>
      <c r="AF46" s="93">
        <v>0</v>
      </c>
      <c r="AG46" s="93">
        <v>0</v>
      </c>
      <c r="AH46" s="93">
        <v>0</v>
      </c>
      <c r="AI46" s="93">
        <v>0</v>
      </c>
      <c r="AJ46" s="93">
        <v>0</v>
      </c>
      <c r="AK46" s="93">
        <v>0</v>
      </c>
      <c r="AW46" s="94">
        <v>76.900000000000006</v>
      </c>
      <c r="AX46" s="94">
        <v>79.2</v>
      </c>
      <c r="AY46" s="94">
        <v>1013</v>
      </c>
      <c r="AZ46" s="94">
        <v>1013.5</v>
      </c>
      <c r="BA46" s="94">
        <v>0</v>
      </c>
      <c r="BB46" s="94">
        <v>4</v>
      </c>
      <c r="BC46" s="94">
        <v>1.2</v>
      </c>
      <c r="BD46" s="94">
        <v>1</v>
      </c>
      <c r="BE46" s="94" t="s">
        <v>19</v>
      </c>
      <c r="BF46" s="94">
        <v>10</v>
      </c>
      <c r="BG46" s="94"/>
      <c r="BK46" s="106">
        <f t="shared" si="0"/>
        <v>0</v>
      </c>
      <c r="BL46" s="106">
        <f t="shared" si="1"/>
        <v>0</v>
      </c>
      <c r="BM46" s="106">
        <f t="shared" si="2"/>
        <v>0</v>
      </c>
      <c r="BN46" s="107">
        <f t="shared" si="3"/>
        <v>0</v>
      </c>
    </row>
    <row r="47" spans="1:66" x14ac:dyDescent="0.25">
      <c r="A47" s="1">
        <v>42135</v>
      </c>
      <c r="B47" s="7" t="str">
        <f t="shared" si="4"/>
        <v>15131</v>
      </c>
      <c r="C47" s="21" t="s">
        <v>27</v>
      </c>
      <c r="D47" t="s">
        <v>33</v>
      </c>
      <c r="E47" s="47">
        <v>7</v>
      </c>
      <c r="F47" s="32">
        <v>1</v>
      </c>
      <c r="G47" t="s">
        <v>65</v>
      </c>
      <c r="H47">
        <v>732</v>
      </c>
      <c r="I47" s="47">
        <f t="shared" si="5"/>
        <v>132</v>
      </c>
      <c r="J47" s="52" t="s">
        <v>17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AD47" s="49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W47" s="29">
        <v>77.400000000000006</v>
      </c>
      <c r="AX47" s="29">
        <v>81.3</v>
      </c>
      <c r="AY47" s="29">
        <v>1013.8</v>
      </c>
      <c r="AZ47" s="29">
        <v>1014.8</v>
      </c>
      <c r="BA47" s="29">
        <v>0</v>
      </c>
      <c r="BB47" s="29">
        <v>1</v>
      </c>
      <c r="BC47" s="29">
        <v>5.3</v>
      </c>
      <c r="BD47" s="29">
        <v>1</v>
      </c>
      <c r="BE47" s="29" t="s">
        <v>17</v>
      </c>
      <c r="BF47" s="29">
        <v>7</v>
      </c>
      <c r="BK47" s="105">
        <f t="shared" si="0"/>
        <v>0</v>
      </c>
      <c r="BL47" s="105">
        <f t="shared" si="1"/>
        <v>0</v>
      </c>
      <c r="BM47" s="105">
        <f t="shared" si="2"/>
        <v>0</v>
      </c>
      <c r="BN47" s="99">
        <f t="shared" si="3"/>
        <v>0</v>
      </c>
    </row>
    <row r="48" spans="1:66" x14ac:dyDescent="0.25">
      <c r="A48" s="1">
        <v>42135</v>
      </c>
      <c r="B48" s="7" t="str">
        <f t="shared" si="4"/>
        <v>15131</v>
      </c>
      <c r="C48" s="21" t="s">
        <v>27</v>
      </c>
      <c r="D48" t="s">
        <v>33</v>
      </c>
      <c r="E48" s="47">
        <v>7</v>
      </c>
      <c r="F48" s="32">
        <v>2</v>
      </c>
      <c r="G48" t="s">
        <v>65</v>
      </c>
      <c r="H48">
        <v>724</v>
      </c>
      <c r="I48" s="47">
        <f t="shared" si="5"/>
        <v>124</v>
      </c>
      <c r="J48" s="52" t="s">
        <v>17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AD48" s="49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W48" s="29">
        <v>77.400000000000006</v>
      </c>
      <c r="AX48" s="29">
        <v>81.3</v>
      </c>
      <c r="AY48" s="29">
        <v>1013.8</v>
      </c>
      <c r="AZ48" s="29">
        <v>1014.8</v>
      </c>
      <c r="BA48" s="29">
        <v>0</v>
      </c>
      <c r="BB48" s="29">
        <v>1</v>
      </c>
      <c r="BC48" s="29">
        <v>9.6999999999999993</v>
      </c>
      <c r="BD48" s="29">
        <v>1</v>
      </c>
      <c r="BE48" s="29" t="s">
        <v>17</v>
      </c>
      <c r="BF48" s="29">
        <v>7</v>
      </c>
      <c r="BK48" s="105">
        <f t="shared" si="0"/>
        <v>0</v>
      </c>
      <c r="BL48" s="105">
        <f t="shared" si="1"/>
        <v>0</v>
      </c>
      <c r="BM48" s="105">
        <f t="shared" si="2"/>
        <v>0</v>
      </c>
      <c r="BN48" s="99">
        <f t="shared" si="3"/>
        <v>0</v>
      </c>
    </row>
    <row r="49" spans="1:66" x14ac:dyDescent="0.25">
      <c r="A49" s="1">
        <v>42135</v>
      </c>
      <c r="B49" s="7" t="str">
        <f t="shared" si="4"/>
        <v>15131</v>
      </c>
      <c r="C49" s="21" t="s">
        <v>27</v>
      </c>
      <c r="D49" t="s">
        <v>33</v>
      </c>
      <c r="E49" s="47">
        <v>7</v>
      </c>
      <c r="F49" s="32">
        <v>3</v>
      </c>
      <c r="G49" t="s">
        <v>65</v>
      </c>
      <c r="H49">
        <v>713</v>
      </c>
      <c r="I49" s="47">
        <f t="shared" si="5"/>
        <v>113</v>
      </c>
      <c r="J49" s="52" t="s">
        <v>17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AD49" s="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W49" s="29">
        <v>77.400000000000006</v>
      </c>
      <c r="AX49" s="29">
        <v>81.3</v>
      </c>
      <c r="AY49" s="29">
        <v>1013.8</v>
      </c>
      <c r="AZ49" s="29">
        <v>1014.8</v>
      </c>
      <c r="BA49" s="29">
        <v>0</v>
      </c>
      <c r="BB49" s="29">
        <v>1</v>
      </c>
      <c r="BC49" s="29">
        <v>8.4</v>
      </c>
      <c r="BD49" s="29">
        <v>1</v>
      </c>
      <c r="BE49" s="29" t="s">
        <v>17</v>
      </c>
      <c r="BF49" s="29">
        <v>7</v>
      </c>
      <c r="BK49" s="105">
        <f t="shared" si="0"/>
        <v>0</v>
      </c>
      <c r="BL49" s="105">
        <f t="shared" si="1"/>
        <v>0</v>
      </c>
      <c r="BM49" s="105">
        <f t="shared" si="2"/>
        <v>0</v>
      </c>
      <c r="BN49" s="99">
        <f t="shared" si="3"/>
        <v>0</v>
      </c>
    </row>
    <row r="50" spans="1:66" x14ac:dyDescent="0.25">
      <c r="A50" s="1">
        <v>42135</v>
      </c>
      <c r="B50" s="7" t="str">
        <f t="shared" si="4"/>
        <v>15131</v>
      </c>
      <c r="C50" s="21" t="s">
        <v>27</v>
      </c>
      <c r="D50" t="s">
        <v>33</v>
      </c>
      <c r="E50" s="47">
        <v>7</v>
      </c>
      <c r="F50" s="32">
        <v>4</v>
      </c>
      <c r="G50" t="s">
        <v>65</v>
      </c>
      <c r="H50">
        <v>707</v>
      </c>
      <c r="I50" s="47">
        <f t="shared" si="5"/>
        <v>107</v>
      </c>
      <c r="J50" s="52" t="s">
        <v>17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AD50" s="49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W50" s="29">
        <v>77.400000000000006</v>
      </c>
      <c r="AX50" s="29">
        <v>81.3</v>
      </c>
      <c r="AY50" s="29">
        <v>1013.8</v>
      </c>
      <c r="AZ50" s="29">
        <v>1014.8</v>
      </c>
      <c r="BA50" s="29">
        <v>0</v>
      </c>
      <c r="BB50" s="29">
        <v>1</v>
      </c>
      <c r="BC50" s="29">
        <v>6</v>
      </c>
      <c r="BD50" s="29">
        <v>1</v>
      </c>
      <c r="BE50" s="29" t="s">
        <v>17</v>
      </c>
      <c r="BF50" s="29">
        <v>7</v>
      </c>
      <c r="BK50" s="105">
        <f t="shared" si="0"/>
        <v>0</v>
      </c>
      <c r="BL50" s="105">
        <f t="shared" si="1"/>
        <v>0</v>
      </c>
      <c r="BM50" s="105">
        <f t="shared" si="2"/>
        <v>0</v>
      </c>
      <c r="BN50" s="99">
        <f t="shared" si="3"/>
        <v>0</v>
      </c>
    </row>
    <row r="51" spans="1:66" x14ac:dyDescent="0.25">
      <c r="A51" s="1">
        <v>42135</v>
      </c>
      <c r="B51" s="7" t="str">
        <f t="shared" si="4"/>
        <v>15131</v>
      </c>
      <c r="C51" s="21" t="s">
        <v>27</v>
      </c>
      <c r="D51" t="s">
        <v>33</v>
      </c>
      <c r="E51" s="47">
        <v>7</v>
      </c>
      <c r="F51" s="32">
        <v>5</v>
      </c>
      <c r="G51" t="s">
        <v>65</v>
      </c>
      <c r="H51">
        <v>658</v>
      </c>
      <c r="I51" s="47">
        <f t="shared" si="5"/>
        <v>58</v>
      </c>
      <c r="J51" s="52" t="s">
        <v>17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AD51" s="49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W51" s="29">
        <v>77.400000000000006</v>
      </c>
      <c r="AX51" s="29">
        <v>81.3</v>
      </c>
      <c r="AY51" s="29">
        <v>1013.8</v>
      </c>
      <c r="AZ51" s="29">
        <v>1014.8</v>
      </c>
      <c r="BA51" s="29">
        <v>0</v>
      </c>
      <c r="BB51" s="29">
        <v>1</v>
      </c>
      <c r="BC51" s="29">
        <v>3.2</v>
      </c>
      <c r="BD51" s="29">
        <v>1</v>
      </c>
      <c r="BE51" s="29" t="s">
        <v>17</v>
      </c>
      <c r="BF51" s="29">
        <v>7</v>
      </c>
      <c r="BK51" s="105">
        <f t="shared" si="0"/>
        <v>0</v>
      </c>
      <c r="BL51" s="105">
        <f t="shared" si="1"/>
        <v>0</v>
      </c>
      <c r="BM51" s="105">
        <f t="shared" si="2"/>
        <v>0</v>
      </c>
      <c r="BN51" s="99">
        <f t="shared" si="3"/>
        <v>0</v>
      </c>
    </row>
    <row r="52" spans="1:66" x14ac:dyDescent="0.25">
      <c r="A52" s="1">
        <v>42135</v>
      </c>
      <c r="B52" s="7" t="str">
        <f t="shared" si="4"/>
        <v>15131</v>
      </c>
      <c r="C52" s="21" t="s">
        <v>27</v>
      </c>
      <c r="D52" t="s">
        <v>33</v>
      </c>
      <c r="E52" s="47">
        <v>7</v>
      </c>
      <c r="F52" s="32">
        <v>6</v>
      </c>
      <c r="G52" t="s">
        <v>65</v>
      </c>
      <c r="H52">
        <v>648</v>
      </c>
      <c r="I52" s="47">
        <f t="shared" si="5"/>
        <v>48</v>
      </c>
      <c r="J52" s="52" t="s">
        <v>17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AD52" s="49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W52" s="29">
        <v>77.400000000000006</v>
      </c>
      <c r="AX52" s="29">
        <v>81.3</v>
      </c>
      <c r="AY52" s="29">
        <v>1013.8</v>
      </c>
      <c r="AZ52" s="29">
        <v>1014.8</v>
      </c>
      <c r="BA52" s="29">
        <v>0</v>
      </c>
      <c r="BB52" s="29">
        <v>1</v>
      </c>
      <c r="BC52" s="29">
        <v>3.5</v>
      </c>
      <c r="BD52" s="29">
        <v>1</v>
      </c>
      <c r="BE52" s="29" t="s">
        <v>17</v>
      </c>
      <c r="BF52" s="29">
        <v>7</v>
      </c>
      <c r="BK52" s="105">
        <f t="shared" si="0"/>
        <v>0</v>
      </c>
      <c r="BL52" s="105">
        <f t="shared" si="1"/>
        <v>0</v>
      </c>
      <c r="BM52" s="105">
        <f t="shared" si="2"/>
        <v>0</v>
      </c>
      <c r="BN52" s="99">
        <f t="shared" si="3"/>
        <v>0</v>
      </c>
    </row>
    <row r="53" spans="1:66" x14ac:dyDescent="0.25">
      <c r="A53" s="1">
        <v>42135</v>
      </c>
      <c r="B53" s="7" t="str">
        <f t="shared" si="4"/>
        <v>15131</v>
      </c>
      <c r="C53" s="21" t="s">
        <v>27</v>
      </c>
      <c r="D53" t="s">
        <v>33</v>
      </c>
      <c r="E53" s="47">
        <v>7</v>
      </c>
      <c r="F53" s="32">
        <v>7</v>
      </c>
      <c r="G53" t="s">
        <v>65</v>
      </c>
      <c r="H53">
        <v>638</v>
      </c>
      <c r="I53" s="47">
        <f t="shared" si="5"/>
        <v>38</v>
      </c>
      <c r="J53" s="52" t="s">
        <v>17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AD53" s="49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W53" s="29">
        <v>77.400000000000006</v>
      </c>
      <c r="AX53" s="29">
        <v>81.3</v>
      </c>
      <c r="AY53" s="29">
        <v>1013.8</v>
      </c>
      <c r="AZ53" s="29">
        <v>1014.8</v>
      </c>
      <c r="BA53" s="29">
        <v>0</v>
      </c>
      <c r="BB53" s="29">
        <v>2</v>
      </c>
      <c r="BC53" s="29">
        <v>6</v>
      </c>
      <c r="BD53" s="29">
        <v>1</v>
      </c>
      <c r="BE53" s="29" t="s">
        <v>17</v>
      </c>
      <c r="BF53" s="29">
        <v>7</v>
      </c>
      <c r="BK53" s="105">
        <f t="shared" si="0"/>
        <v>0</v>
      </c>
      <c r="BL53" s="105">
        <f t="shared" si="1"/>
        <v>0</v>
      </c>
      <c r="BM53" s="105">
        <f t="shared" si="2"/>
        <v>0</v>
      </c>
      <c r="BN53" s="99">
        <f t="shared" si="3"/>
        <v>0</v>
      </c>
    </row>
    <row r="54" spans="1:66" x14ac:dyDescent="0.25">
      <c r="A54" s="1">
        <v>42135</v>
      </c>
      <c r="B54" s="7" t="str">
        <f t="shared" si="4"/>
        <v>15131</v>
      </c>
      <c r="C54" s="21" t="s">
        <v>27</v>
      </c>
      <c r="D54" t="s">
        <v>33</v>
      </c>
      <c r="E54" s="47">
        <v>7</v>
      </c>
      <c r="F54" s="32">
        <v>8</v>
      </c>
      <c r="G54" t="s">
        <v>65</v>
      </c>
      <c r="H54">
        <v>630</v>
      </c>
      <c r="I54" s="47">
        <f t="shared" si="5"/>
        <v>30</v>
      </c>
      <c r="J54" s="52" t="s">
        <v>17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AD54" s="49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W54" s="29">
        <v>77.400000000000006</v>
      </c>
      <c r="AX54" s="29">
        <v>81.3</v>
      </c>
      <c r="AY54" s="29">
        <v>1013.8</v>
      </c>
      <c r="AZ54" s="29">
        <v>1014.8</v>
      </c>
      <c r="BA54" s="29">
        <v>0</v>
      </c>
      <c r="BB54" s="29">
        <v>2</v>
      </c>
      <c r="BC54" s="29">
        <v>9.1999999999999993</v>
      </c>
      <c r="BD54" s="29">
        <v>1</v>
      </c>
      <c r="BE54" s="29" t="s">
        <v>17</v>
      </c>
      <c r="BF54" s="29">
        <v>7</v>
      </c>
      <c r="BK54" s="105">
        <f t="shared" si="0"/>
        <v>0</v>
      </c>
      <c r="BL54" s="105">
        <f t="shared" si="1"/>
        <v>0</v>
      </c>
      <c r="BM54" s="105">
        <f t="shared" si="2"/>
        <v>0</v>
      </c>
      <c r="BN54" s="99">
        <f t="shared" si="3"/>
        <v>0</v>
      </c>
    </row>
    <row r="55" spans="1:66" x14ac:dyDescent="0.25">
      <c r="A55" s="1">
        <v>42135</v>
      </c>
      <c r="B55" s="7" t="str">
        <f t="shared" si="4"/>
        <v>15131</v>
      </c>
      <c r="C55" s="21" t="s">
        <v>27</v>
      </c>
      <c r="D55" t="s">
        <v>33</v>
      </c>
      <c r="E55" s="47">
        <v>7</v>
      </c>
      <c r="F55" s="32">
        <v>9</v>
      </c>
      <c r="G55" t="s">
        <v>65</v>
      </c>
      <c r="H55">
        <v>616</v>
      </c>
      <c r="I55" s="47">
        <f t="shared" si="5"/>
        <v>16</v>
      </c>
      <c r="J55" s="52" t="s">
        <v>17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AD55" s="49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W55" s="29">
        <v>77.400000000000006</v>
      </c>
      <c r="AX55" s="29">
        <v>81.3</v>
      </c>
      <c r="AY55" s="29">
        <v>1013.8</v>
      </c>
      <c r="AZ55" s="29">
        <v>1014.8</v>
      </c>
      <c r="BA55" s="29">
        <v>0</v>
      </c>
      <c r="BB55" s="29">
        <v>2</v>
      </c>
      <c r="BC55" s="29">
        <v>8.4</v>
      </c>
      <c r="BD55" s="29">
        <v>1</v>
      </c>
      <c r="BE55" s="29" t="s">
        <v>17</v>
      </c>
      <c r="BF55" s="29">
        <v>7</v>
      </c>
      <c r="BK55" s="105">
        <f t="shared" si="0"/>
        <v>0</v>
      </c>
      <c r="BL55" s="105">
        <f t="shared" si="1"/>
        <v>0</v>
      </c>
      <c r="BM55" s="105">
        <f t="shared" si="2"/>
        <v>0</v>
      </c>
      <c r="BN55" s="99">
        <f t="shared" si="3"/>
        <v>0</v>
      </c>
    </row>
    <row r="56" spans="1:66" s="93" customFormat="1" x14ac:dyDescent="0.25">
      <c r="A56" s="95">
        <v>42135</v>
      </c>
      <c r="B56" s="96" t="str">
        <f t="shared" si="4"/>
        <v>15131</v>
      </c>
      <c r="C56" s="72" t="s">
        <v>27</v>
      </c>
      <c r="D56" s="93" t="s">
        <v>33</v>
      </c>
      <c r="E56" s="23">
        <v>7</v>
      </c>
      <c r="F56" s="73">
        <v>10</v>
      </c>
      <c r="G56" s="93" t="s">
        <v>65</v>
      </c>
      <c r="H56" s="93">
        <v>605</v>
      </c>
      <c r="I56" s="23">
        <f t="shared" si="5"/>
        <v>5</v>
      </c>
      <c r="J56" s="97" t="s">
        <v>17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AD56" s="93">
        <v>0</v>
      </c>
      <c r="AF56" s="93">
        <v>0</v>
      </c>
      <c r="AG56" s="93">
        <v>0</v>
      </c>
      <c r="AH56" s="93">
        <v>0</v>
      </c>
      <c r="AI56" s="93">
        <v>0</v>
      </c>
      <c r="AJ56" s="93">
        <v>1</v>
      </c>
      <c r="AK56" s="93">
        <v>0</v>
      </c>
      <c r="AN56" s="93" t="s">
        <v>46</v>
      </c>
      <c r="AO56" s="93" t="s">
        <v>20</v>
      </c>
      <c r="AP56" s="93">
        <v>80</v>
      </c>
      <c r="AW56" s="94">
        <v>77.400000000000006</v>
      </c>
      <c r="AX56" s="94">
        <v>81.3</v>
      </c>
      <c r="AY56" s="94">
        <v>1013.8</v>
      </c>
      <c r="AZ56" s="94">
        <v>1014.8</v>
      </c>
      <c r="BA56" s="94">
        <v>0</v>
      </c>
      <c r="BB56" s="94">
        <v>2</v>
      </c>
      <c r="BC56" s="94">
        <v>9.5</v>
      </c>
      <c r="BD56" s="94">
        <v>1</v>
      </c>
      <c r="BE56" s="94" t="s">
        <v>17</v>
      </c>
      <c r="BF56" s="94">
        <v>7</v>
      </c>
      <c r="BG56" s="94"/>
      <c r="BK56" s="106">
        <f t="shared" si="0"/>
        <v>0</v>
      </c>
      <c r="BL56" s="106">
        <f t="shared" si="1"/>
        <v>0</v>
      </c>
      <c r="BM56" s="106">
        <f t="shared" si="2"/>
        <v>0</v>
      </c>
      <c r="BN56" s="107">
        <f t="shared" si="3"/>
        <v>0</v>
      </c>
    </row>
    <row r="57" spans="1:66" x14ac:dyDescent="0.25">
      <c r="A57" s="1">
        <v>42134</v>
      </c>
      <c r="B57" s="7" t="str">
        <f t="shared" si="4"/>
        <v>15130</v>
      </c>
      <c r="C57" s="21" t="s">
        <v>27</v>
      </c>
      <c r="D57" t="s">
        <v>38</v>
      </c>
      <c r="E57" s="47">
        <v>8</v>
      </c>
      <c r="F57" s="32">
        <v>1</v>
      </c>
      <c r="G57" t="s">
        <v>64</v>
      </c>
      <c r="H57">
        <v>602</v>
      </c>
      <c r="I57" s="47">
        <f t="shared" si="5"/>
        <v>2</v>
      </c>
      <c r="J57" s="52" t="s">
        <v>63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AD57" s="49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W57" s="29">
        <v>77</v>
      </c>
      <c r="AX57" s="29">
        <v>76.5</v>
      </c>
      <c r="AY57" s="29">
        <v>1012</v>
      </c>
      <c r="AZ57" s="29">
        <v>1012</v>
      </c>
      <c r="BA57" s="29">
        <v>0</v>
      </c>
      <c r="BB57" s="29">
        <v>2</v>
      </c>
      <c r="BC57" s="29">
        <v>14</v>
      </c>
      <c r="BD57" s="29">
        <v>2</v>
      </c>
      <c r="BE57" s="29" t="s">
        <v>17</v>
      </c>
      <c r="BF57" s="29">
        <v>8</v>
      </c>
      <c r="BK57" s="105">
        <f t="shared" si="0"/>
        <v>0</v>
      </c>
      <c r="BL57" s="105">
        <f t="shared" si="1"/>
        <v>0</v>
      </c>
      <c r="BM57" s="105">
        <f t="shared" si="2"/>
        <v>0</v>
      </c>
      <c r="BN57" s="99">
        <f t="shared" si="3"/>
        <v>0</v>
      </c>
    </row>
    <row r="58" spans="1:66" x14ac:dyDescent="0.25">
      <c r="A58" s="1">
        <v>42134</v>
      </c>
      <c r="B58" s="7" t="str">
        <f t="shared" si="4"/>
        <v>15130</v>
      </c>
      <c r="C58" s="21" t="s">
        <v>27</v>
      </c>
      <c r="D58" t="s">
        <v>38</v>
      </c>
      <c r="E58" s="47">
        <v>8</v>
      </c>
      <c r="F58" s="32">
        <v>2</v>
      </c>
      <c r="G58" t="s">
        <v>64</v>
      </c>
      <c r="H58">
        <v>611</v>
      </c>
      <c r="I58" s="47">
        <f t="shared" si="5"/>
        <v>11</v>
      </c>
      <c r="J58" s="52" t="s">
        <v>63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AD58" s="49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W58" s="29">
        <v>77</v>
      </c>
      <c r="AX58" s="29">
        <v>76.5</v>
      </c>
      <c r="AY58" s="29">
        <v>1012</v>
      </c>
      <c r="AZ58" s="29">
        <v>1012</v>
      </c>
      <c r="BA58" s="29">
        <v>0</v>
      </c>
      <c r="BB58" s="29">
        <v>2</v>
      </c>
      <c r="BC58" s="29">
        <v>17</v>
      </c>
      <c r="BD58" s="29">
        <v>2</v>
      </c>
      <c r="BE58" s="29" t="s">
        <v>17</v>
      </c>
      <c r="BF58" s="29">
        <v>8</v>
      </c>
      <c r="BK58" s="105">
        <f t="shared" si="0"/>
        <v>0</v>
      </c>
      <c r="BL58" s="105">
        <f t="shared" si="1"/>
        <v>0</v>
      </c>
      <c r="BM58" s="105">
        <f t="shared" si="2"/>
        <v>0</v>
      </c>
      <c r="BN58" s="99">
        <f t="shared" si="3"/>
        <v>0</v>
      </c>
    </row>
    <row r="59" spans="1:66" x14ac:dyDescent="0.25">
      <c r="A59" s="1">
        <v>42134</v>
      </c>
      <c r="B59" s="7" t="str">
        <f t="shared" si="4"/>
        <v>15130</v>
      </c>
      <c r="C59" s="21" t="s">
        <v>27</v>
      </c>
      <c r="D59" t="s">
        <v>38</v>
      </c>
      <c r="E59" s="67">
        <v>8</v>
      </c>
      <c r="F59" s="66">
        <v>3</v>
      </c>
      <c r="G59" t="s">
        <v>64</v>
      </c>
      <c r="H59">
        <v>621</v>
      </c>
      <c r="I59" s="47">
        <f t="shared" si="5"/>
        <v>21</v>
      </c>
      <c r="J59" s="52" t="s">
        <v>63</v>
      </c>
      <c r="L59">
        <v>0</v>
      </c>
      <c r="M59">
        <v>0</v>
      </c>
      <c r="N59">
        <v>0</v>
      </c>
      <c r="O59">
        <v>0</v>
      </c>
      <c r="P59">
        <v>1</v>
      </c>
      <c r="Q59">
        <v>0</v>
      </c>
      <c r="T59" t="s">
        <v>56</v>
      </c>
      <c r="V59" t="s">
        <v>31</v>
      </c>
      <c r="W59" t="s">
        <v>31</v>
      </c>
      <c r="X59">
        <v>190</v>
      </c>
      <c r="AD59">
        <v>1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W59" s="29">
        <v>77</v>
      </c>
      <c r="AX59" s="29">
        <v>76.5</v>
      </c>
      <c r="AY59" s="29">
        <v>1012</v>
      </c>
      <c r="AZ59" s="29">
        <v>1012</v>
      </c>
      <c r="BA59" s="29">
        <v>0</v>
      </c>
      <c r="BB59" s="29">
        <v>3</v>
      </c>
      <c r="BC59" s="29">
        <v>13</v>
      </c>
      <c r="BD59" s="29">
        <v>2</v>
      </c>
      <c r="BE59" s="29" t="s">
        <v>17</v>
      </c>
      <c r="BF59" s="29">
        <v>8</v>
      </c>
      <c r="BK59" s="105">
        <f t="shared" si="0"/>
        <v>1</v>
      </c>
      <c r="BL59" s="105">
        <f t="shared" si="1"/>
        <v>0</v>
      </c>
      <c r="BM59" s="105">
        <f t="shared" si="2"/>
        <v>0</v>
      </c>
      <c r="BN59" s="99">
        <f t="shared" si="3"/>
        <v>0</v>
      </c>
    </row>
    <row r="60" spans="1:66" x14ac:dyDescent="0.25">
      <c r="A60" s="1">
        <v>42134</v>
      </c>
      <c r="B60" s="7" t="str">
        <f t="shared" si="4"/>
        <v>15130</v>
      </c>
      <c r="C60" s="21" t="s">
        <v>27</v>
      </c>
      <c r="D60" t="s">
        <v>38</v>
      </c>
      <c r="E60" s="47">
        <v>8</v>
      </c>
      <c r="F60" s="32">
        <v>4</v>
      </c>
      <c r="G60" t="s">
        <v>64</v>
      </c>
      <c r="H60">
        <v>629</v>
      </c>
      <c r="I60" s="47">
        <f t="shared" si="5"/>
        <v>29</v>
      </c>
      <c r="J60" s="52" t="s">
        <v>63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AD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W60" s="29">
        <v>77</v>
      </c>
      <c r="AX60" s="29">
        <v>76.5</v>
      </c>
      <c r="AY60" s="29">
        <v>1012</v>
      </c>
      <c r="AZ60" s="29">
        <v>1012</v>
      </c>
      <c r="BA60" s="29">
        <v>0</v>
      </c>
      <c r="BB60" s="29">
        <v>3</v>
      </c>
      <c r="BC60" s="29">
        <v>17</v>
      </c>
      <c r="BD60" s="29">
        <v>2</v>
      </c>
      <c r="BE60" s="29" t="s">
        <v>17</v>
      </c>
      <c r="BF60" s="29">
        <v>8</v>
      </c>
      <c r="BK60" s="105">
        <f t="shared" si="0"/>
        <v>0</v>
      </c>
      <c r="BL60" s="105">
        <f t="shared" si="1"/>
        <v>0</v>
      </c>
      <c r="BM60" s="105">
        <f t="shared" si="2"/>
        <v>0</v>
      </c>
      <c r="BN60" s="99">
        <f t="shared" si="3"/>
        <v>0</v>
      </c>
    </row>
    <row r="61" spans="1:66" x14ac:dyDescent="0.25">
      <c r="A61" s="1">
        <v>42134</v>
      </c>
      <c r="B61" s="7" t="str">
        <f t="shared" si="4"/>
        <v>15130</v>
      </c>
      <c r="C61" s="21" t="s">
        <v>27</v>
      </c>
      <c r="D61" t="s">
        <v>38</v>
      </c>
      <c r="E61" s="47">
        <v>8</v>
      </c>
      <c r="F61" s="32">
        <v>5</v>
      </c>
      <c r="G61" t="s">
        <v>64</v>
      </c>
      <c r="H61">
        <v>636</v>
      </c>
      <c r="I61" s="47">
        <f t="shared" si="5"/>
        <v>36</v>
      </c>
      <c r="J61" s="52" t="s">
        <v>63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AD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W61" s="29">
        <v>77</v>
      </c>
      <c r="AX61" s="29">
        <v>76.5</v>
      </c>
      <c r="AY61" s="29">
        <v>1012</v>
      </c>
      <c r="AZ61" s="29">
        <v>1012</v>
      </c>
      <c r="BA61" s="29">
        <v>0</v>
      </c>
      <c r="BB61" s="29">
        <v>3</v>
      </c>
      <c r="BC61" s="29">
        <v>11</v>
      </c>
      <c r="BD61" s="29">
        <v>2</v>
      </c>
      <c r="BE61" s="29" t="s">
        <v>17</v>
      </c>
      <c r="BF61" s="29">
        <v>8</v>
      </c>
      <c r="BK61" s="105">
        <f t="shared" si="0"/>
        <v>0</v>
      </c>
      <c r="BL61" s="105">
        <f t="shared" si="1"/>
        <v>0</v>
      </c>
      <c r="BM61" s="105">
        <f t="shared" si="2"/>
        <v>0</v>
      </c>
      <c r="BN61" s="99">
        <f t="shared" si="3"/>
        <v>0</v>
      </c>
    </row>
    <row r="62" spans="1:66" x14ac:dyDescent="0.25">
      <c r="A62" s="1">
        <v>42134</v>
      </c>
      <c r="B62" s="7" t="str">
        <f t="shared" si="4"/>
        <v>15130</v>
      </c>
      <c r="C62" s="21" t="s">
        <v>27</v>
      </c>
      <c r="D62" t="s">
        <v>38</v>
      </c>
      <c r="E62" s="47">
        <v>8</v>
      </c>
      <c r="F62" s="32">
        <v>6</v>
      </c>
      <c r="G62" t="s">
        <v>64</v>
      </c>
      <c r="H62">
        <v>645</v>
      </c>
      <c r="I62" s="47">
        <f t="shared" si="5"/>
        <v>45</v>
      </c>
      <c r="J62" s="52" t="s">
        <v>63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AD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W62" s="29">
        <v>77</v>
      </c>
      <c r="AX62" s="29">
        <v>76.5</v>
      </c>
      <c r="AY62" s="29">
        <v>1012</v>
      </c>
      <c r="AZ62" s="29">
        <v>1012</v>
      </c>
      <c r="BA62" s="29">
        <v>0</v>
      </c>
      <c r="BB62" s="29">
        <v>3</v>
      </c>
      <c r="BC62" s="29">
        <v>20.399999999999999</v>
      </c>
      <c r="BD62" s="29">
        <v>2</v>
      </c>
      <c r="BE62" s="29" t="s">
        <v>17</v>
      </c>
      <c r="BF62" s="29">
        <v>8</v>
      </c>
      <c r="BK62" s="105">
        <f t="shared" si="0"/>
        <v>0</v>
      </c>
      <c r="BL62" s="105">
        <f t="shared" si="1"/>
        <v>0</v>
      </c>
      <c r="BM62" s="105">
        <f t="shared" si="2"/>
        <v>0</v>
      </c>
      <c r="BN62" s="99">
        <f t="shared" si="3"/>
        <v>0</v>
      </c>
    </row>
    <row r="63" spans="1:66" s="93" customFormat="1" x14ac:dyDescent="0.25">
      <c r="A63" s="95">
        <v>42134</v>
      </c>
      <c r="B63" s="96" t="str">
        <f t="shared" si="4"/>
        <v>15130</v>
      </c>
      <c r="C63" s="72" t="s">
        <v>27</v>
      </c>
      <c r="D63" s="93" t="s">
        <v>38</v>
      </c>
      <c r="E63" s="23">
        <v>8</v>
      </c>
      <c r="F63" s="73">
        <v>7</v>
      </c>
      <c r="G63" s="93" t="s">
        <v>64</v>
      </c>
      <c r="H63" s="93">
        <v>653</v>
      </c>
      <c r="I63" s="23">
        <f t="shared" si="5"/>
        <v>53</v>
      </c>
      <c r="J63" s="97" t="s">
        <v>63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AD63" s="93">
        <v>0</v>
      </c>
      <c r="AF63" s="93">
        <v>0</v>
      </c>
      <c r="AG63" s="93">
        <v>0</v>
      </c>
      <c r="AH63" s="93">
        <v>0</v>
      </c>
      <c r="AI63" s="93">
        <v>0</v>
      </c>
      <c r="AJ63" s="93">
        <v>0</v>
      </c>
      <c r="AK63" s="93">
        <v>0</v>
      </c>
      <c r="AW63" s="94">
        <v>77</v>
      </c>
      <c r="AX63" s="94">
        <v>76.5</v>
      </c>
      <c r="AY63" s="94">
        <v>1012</v>
      </c>
      <c r="AZ63" s="94">
        <v>1012</v>
      </c>
      <c r="BA63" s="94">
        <v>0</v>
      </c>
      <c r="BB63" s="94">
        <v>3</v>
      </c>
      <c r="BC63" s="94">
        <v>22.6</v>
      </c>
      <c r="BD63" s="94">
        <v>2</v>
      </c>
      <c r="BE63" s="94" t="s">
        <v>17</v>
      </c>
      <c r="BF63" s="94">
        <v>8</v>
      </c>
      <c r="BG63" s="94"/>
      <c r="BK63" s="106">
        <f t="shared" si="0"/>
        <v>0</v>
      </c>
      <c r="BL63" s="106">
        <f t="shared" si="1"/>
        <v>0</v>
      </c>
      <c r="BM63" s="106">
        <f t="shared" si="2"/>
        <v>0</v>
      </c>
      <c r="BN63" s="107">
        <f t="shared" si="3"/>
        <v>0</v>
      </c>
    </row>
    <row r="64" spans="1:66" x14ac:dyDescent="0.25">
      <c r="A64" s="1">
        <v>42134</v>
      </c>
      <c r="B64" s="7" t="str">
        <f t="shared" si="4"/>
        <v>15130</v>
      </c>
      <c r="C64" s="21" t="s">
        <v>27</v>
      </c>
      <c r="D64" t="s">
        <v>28</v>
      </c>
      <c r="E64" s="47">
        <v>13</v>
      </c>
      <c r="F64" s="32">
        <v>1</v>
      </c>
      <c r="G64" t="s">
        <v>64</v>
      </c>
      <c r="H64">
        <v>607</v>
      </c>
      <c r="I64" s="47">
        <f t="shared" si="5"/>
        <v>7</v>
      </c>
      <c r="J64" s="52" t="s">
        <v>63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AD64" s="49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W64" s="29">
        <v>76.599999999999994</v>
      </c>
      <c r="AX64" s="29">
        <v>77.099999999999994</v>
      </c>
      <c r="AY64" s="29">
        <v>1012.6</v>
      </c>
      <c r="AZ64" s="29">
        <v>1012.4</v>
      </c>
      <c r="BA64" s="29">
        <v>0</v>
      </c>
      <c r="BB64" s="29">
        <v>3</v>
      </c>
      <c r="BC64" s="29">
        <v>12.2</v>
      </c>
      <c r="BD64" s="29">
        <v>2</v>
      </c>
      <c r="BE64" s="29" t="s">
        <v>17</v>
      </c>
      <c r="BF64" s="29">
        <v>8</v>
      </c>
      <c r="BK64" s="105">
        <f t="shared" si="0"/>
        <v>0</v>
      </c>
      <c r="BL64" s="105">
        <f t="shared" si="1"/>
        <v>0</v>
      </c>
      <c r="BM64" s="105">
        <f t="shared" si="2"/>
        <v>0</v>
      </c>
      <c r="BN64" s="99">
        <f t="shared" si="3"/>
        <v>0</v>
      </c>
    </row>
    <row r="65" spans="1:66" x14ac:dyDescent="0.25">
      <c r="A65" s="1" t="s">
        <v>18</v>
      </c>
      <c r="B65" s="7" t="s">
        <v>18</v>
      </c>
      <c r="C65" s="21" t="s">
        <v>27</v>
      </c>
      <c r="D65" t="s">
        <v>18</v>
      </c>
      <c r="E65" s="47">
        <v>13</v>
      </c>
      <c r="F65" s="32">
        <v>2</v>
      </c>
      <c r="G65" t="s">
        <v>18</v>
      </c>
      <c r="H65" t="s">
        <v>18</v>
      </c>
      <c r="I65" s="47" t="s">
        <v>18</v>
      </c>
      <c r="J65" s="52" t="s">
        <v>18</v>
      </c>
      <c r="L65" t="s">
        <v>18</v>
      </c>
      <c r="M65" t="s">
        <v>18</v>
      </c>
      <c r="N65" t="s">
        <v>18</v>
      </c>
      <c r="O65" t="s">
        <v>18</v>
      </c>
      <c r="P65" t="s">
        <v>18</v>
      </c>
      <c r="Q65" t="s">
        <v>18</v>
      </c>
      <c r="AD65" t="s">
        <v>18</v>
      </c>
      <c r="AF65" t="s">
        <v>18</v>
      </c>
      <c r="AG65" t="s">
        <v>18</v>
      </c>
      <c r="AH65" t="s">
        <v>18</v>
      </c>
      <c r="AI65" t="s">
        <v>18</v>
      </c>
      <c r="AJ65" t="s">
        <v>18</v>
      </c>
      <c r="AK65" t="s">
        <v>18</v>
      </c>
      <c r="AW65" s="29" t="s">
        <v>18</v>
      </c>
      <c r="AX65" s="29" t="s">
        <v>18</v>
      </c>
      <c r="AY65" s="29" t="s">
        <v>18</v>
      </c>
      <c r="AZ65" s="29" t="s">
        <v>18</v>
      </c>
      <c r="BA65" s="29" t="s">
        <v>18</v>
      </c>
      <c r="BB65" s="29" t="s">
        <v>18</v>
      </c>
      <c r="BC65" s="29" t="s">
        <v>18</v>
      </c>
      <c r="BD65" s="29" t="s">
        <v>18</v>
      </c>
      <c r="BE65" s="29" t="s">
        <v>18</v>
      </c>
      <c r="BF65" s="29" t="s">
        <v>18</v>
      </c>
      <c r="BK65" s="105" t="str">
        <f t="shared" si="0"/>
        <v>-</v>
      </c>
      <c r="BL65" s="105" t="str">
        <f t="shared" si="1"/>
        <v>-</v>
      </c>
      <c r="BM65" s="105" t="str">
        <f t="shared" si="2"/>
        <v>-</v>
      </c>
      <c r="BN65" s="99" t="str">
        <f t="shared" si="3"/>
        <v>-</v>
      </c>
    </row>
    <row r="66" spans="1:66" x14ac:dyDescent="0.25">
      <c r="A66" s="1">
        <v>42134</v>
      </c>
      <c r="B66" s="7" t="str">
        <f t="shared" si="4"/>
        <v>15130</v>
      </c>
      <c r="C66" s="21" t="s">
        <v>27</v>
      </c>
      <c r="D66" t="s">
        <v>28</v>
      </c>
      <c r="E66" s="47">
        <v>13</v>
      </c>
      <c r="F66" s="32">
        <v>3</v>
      </c>
      <c r="G66" t="s">
        <v>64</v>
      </c>
      <c r="H66">
        <v>645</v>
      </c>
      <c r="I66" s="47">
        <f t="shared" si="5"/>
        <v>45</v>
      </c>
      <c r="J66" s="52" t="s">
        <v>63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AD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W66" s="29">
        <v>76.599999999999994</v>
      </c>
      <c r="AX66" s="29">
        <v>77.099999999999994</v>
      </c>
      <c r="AY66" s="29">
        <v>1012.6</v>
      </c>
      <c r="AZ66" s="29">
        <v>1012.4</v>
      </c>
      <c r="BA66" s="29">
        <v>0</v>
      </c>
      <c r="BB66" s="29">
        <v>3</v>
      </c>
      <c r="BC66" s="29">
        <v>9.8000000000000007</v>
      </c>
      <c r="BD66" s="29">
        <v>2</v>
      </c>
      <c r="BE66" s="29" t="s">
        <v>17</v>
      </c>
      <c r="BF66" s="29">
        <v>8</v>
      </c>
      <c r="BK66" s="105">
        <f t="shared" si="0"/>
        <v>0</v>
      </c>
      <c r="BL66" s="105">
        <f t="shared" si="1"/>
        <v>0</v>
      </c>
      <c r="BM66" s="105">
        <f t="shared" si="2"/>
        <v>0</v>
      </c>
      <c r="BN66" s="99">
        <f t="shared" si="3"/>
        <v>0</v>
      </c>
    </row>
    <row r="67" spans="1:66" x14ac:dyDescent="0.25">
      <c r="A67" s="1">
        <v>42134</v>
      </c>
      <c r="B67" s="7" t="str">
        <f t="shared" si="4"/>
        <v>15130</v>
      </c>
      <c r="C67" s="21" t="s">
        <v>27</v>
      </c>
      <c r="D67" t="s">
        <v>28</v>
      </c>
      <c r="E67" s="47">
        <v>13</v>
      </c>
      <c r="F67" s="32">
        <v>4</v>
      </c>
      <c r="G67" t="s">
        <v>64</v>
      </c>
      <c r="H67">
        <v>709</v>
      </c>
      <c r="I67" s="47">
        <f t="shared" si="5"/>
        <v>109</v>
      </c>
      <c r="J67" s="52" t="s">
        <v>63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AD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W67" s="29">
        <v>76.599999999999994</v>
      </c>
      <c r="AX67" s="29">
        <v>77.099999999999994</v>
      </c>
      <c r="AY67" s="29">
        <v>1012.6</v>
      </c>
      <c r="AZ67" s="29">
        <v>1012.4</v>
      </c>
      <c r="BA67" s="29">
        <v>0</v>
      </c>
      <c r="BB67" s="29">
        <v>2</v>
      </c>
      <c r="BC67" s="29">
        <v>9.1</v>
      </c>
      <c r="BD67" s="29">
        <v>2</v>
      </c>
      <c r="BE67" s="29" t="s">
        <v>17</v>
      </c>
      <c r="BF67" s="29">
        <v>8</v>
      </c>
      <c r="BK67" s="105">
        <f t="shared" si="0"/>
        <v>0</v>
      </c>
      <c r="BL67" s="105">
        <f t="shared" si="1"/>
        <v>0</v>
      </c>
      <c r="BM67" s="105">
        <f t="shared" si="2"/>
        <v>0</v>
      </c>
      <c r="BN67" s="99">
        <f t="shared" si="3"/>
        <v>0</v>
      </c>
    </row>
    <row r="68" spans="1:66" s="93" customFormat="1" x14ac:dyDescent="0.25">
      <c r="A68" s="95">
        <v>42134</v>
      </c>
      <c r="B68" s="96" t="str">
        <f t="shared" si="4"/>
        <v>15130</v>
      </c>
      <c r="C68" s="72" t="s">
        <v>27</v>
      </c>
      <c r="D68" s="93" t="s">
        <v>28</v>
      </c>
      <c r="E68" s="23">
        <v>13</v>
      </c>
      <c r="F68" s="73">
        <v>5</v>
      </c>
      <c r="G68" s="93" t="s">
        <v>64</v>
      </c>
      <c r="H68" s="93">
        <v>723</v>
      </c>
      <c r="I68" s="23">
        <f t="shared" si="5"/>
        <v>123</v>
      </c>
      <c r="J68" s="97" t="s">
        <v>63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AD68" s="93">
        <v>0</v>
      </c>
      <c r="AF68" s="93">
        <v>0</v>
      </c>
      <c r="AG68" s="93">
        <v>0</v>
      </c>
      <c r="AH68" s="93">
        <v>0</v>
      </c>
      <c r="AI68" s="93">
        <v>0</v>
      </c>
      <c r="AJ68" s="93">
        <v>0</v>
      </c>
      <c r="AK68" s="93">
        <v>0</v>
      </c>
      <c r="AW68" s="94">
        <v>76.599999999999994</v>
      </c>
      <c r="AX68" s="94">
        <v>77.099999999999994</v>
      </c>
      <c r="AY68" s="94">
        <v>1012.6</v>
      </c>
      <c r="AZ68" s="94">
        <v>1012.4</v>
      </c>
      <c r="BA68" s="94">
        <v>0</v>
      </c>
      <c r="BB68" s="94">
        <v>3</v>
      </c>
      <c r="BC68" s="94">
        <v>11.4</v>
      </c>
      <c r="BD68" s="94">
        <v>2</v>
      </c>
      <c r="BE68" s="94" t="s">
        <v>17</v>
      </c>
      <c r="BF68" s="94">
        <v>8</v>
      </c>
      <c r="BG68" s="94"/>
      <c r="BK68" s="106">
        <f t="shared" si="0"/>
        <v>0</v>
      </c>
      <c r="BL68" s="106">
        <f t="shared" si="1"/>
        <v>0</v>
      </c>
      <c r="BM68" s="106">
        <f t="shared" si="2"/>
        <v>0</v>
      </c>
      <c r="BN68" s="107">
        <f t="shared" si="3"/>
        <v>0</v>
      </c>
    </row>
    <row r="69" spans="1:66" x14ac:dyDescent="0.25">
      <c r="A69" s="1">
        <v>42132</v>
      </c>
      <c r="B69" s="7" t="str">
        <f t="shared" ref="B69:B83" si="6">RIGHT(YEAR(A69),2)&amp;TEXT(A69-DATE(YEAR(A69),1,0),"000")</f>
        <v>15128</v>
      </c>
      <c r="C69" s="21" t="s">
        <v>27</v>
      </c>
      <c r="D69" t="s">
        <v>33</v>
      </c>
      <c r="E69" s="47">
        <v>18</v>
      </c>
      <c r="F69" s="32">
        <v>1</v>
      </c>
      <c r="G69" t="s">
        <v>64</v>
      </c>
      <c r="H69">
        <v>610</v>
      </c>
      <c r="I69" s="47">
        <f t="shared" ref="I69:I83" si="7">H69-600</f>
        <v>10</v>
      </c>
      <c r="J69" s="52" t="s">
        <v>63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AD69" s="4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W69" s="29">
        <v>78.599999999999994</v>
      </c>
      <c r="AX69" s="29">
        <v>79.2</v>
      </c>
      <c r="AY69" s="29">
        <v>1012.6</v>
      </c>
      <c r="AZ69" s="29">
        <v>1013.5</v>
      </c>
      <c r="BA69" s="29">
        <v>0</v>
      </c>
      <c r="BB69" s="29">
        <v>2</v>
      </c>
      <c r="BC69" s="29">
        <v>5.3</v>
      </c>
      <c r="BD69" s="29">
        <v>2</v>
      </c>
      <c r="BE69" s="29" t="s">
        <v>17</v>
      </c>
      <c r="BF69" s="29">
        <v>10</v>
      </c>
      <c r="BK69" s="105">
        <f t="shared" ref="BK69:BK83" si="8">IF(G69="B-C",IF(AND(SUM(L69:O69)=0,P69=1,Q69=0),1,IF(L69="-","-",0)),IF(AND(SUM(L69:O69)=0,P69=0,Q69=1),1,IF(L69="-","-",0)))</f>
        <v>0</v>
      </c>
      <c r="BL69" s="105">
        <f t="shared" ref="BL69:BL83" si="9">IF(AND(SUM(L69:O69)=0,P69=1,Q69=1),1,IF(L69="-","-",0))</f>
        <v>0</v>
      </c>
      <c r="BM69" s="105">
        <f t="shared" ref="BM69:BM83" si="10">IF(G69="B-C",IF(AND(SUM(L69:O69)=0,P69=0,Q69=1),1,IF(L69="-","-",0)),IF(AND(SUM(L69:O69)=0,P69=1,Q69=0),1,IF(L69="-","-",0)))</f>
        <v>0</v>
      </c>
      <c r="BN69" s="99">
        <f t="shared" ref="BN69:BN83" si="11">IF(AND(SUM(L69:O69)&gt;0,P69=0,Q69=0),1,IF(L69="-","-",0))</f>
        <v>0</v>
      </c>
    </row>
    <row r="70" spans="1:66" x14ac:dyDescent="0.25">
      <c r="A70" s="1">
        <v>42132</v>
      </c>
      <c r="B70" s="7" t="str">
        <f t="shared" si="6"/>
        <v>15128</v>
      </c>
      <c r="C70" s="21" t="s">
        <v>27</v>
      </c>
      <c r="D70" t="s">
        <v>33</v>
      </c>
      <c r="E70" s="47">
        <v>18</v>
      </c>
      <c r="F70" s="32">
        <v>2</v>
      </c>
      <c r="G70" t="s">
        <v>64</v>
      </c>
      <c r="H70">
        <v>625</v>
      </c>
      <c r="I70" s="47">
        <f t="shared" si="7"/>
        <v>25</v>
      </c>
      <c r="J70" s="52" t="s">
        <v>63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AD70" s="49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W70" s="29">
        <v>78.599999999999994</v>
      </c>
      <c r="AX70" s="29">
        <v>79.2</v>
      </c>
      <c r="AY70" s="29">
        <v>1012.6</v>
      </c>
      <c r="AZ70" s="29">
        <v>1013.5</v>
      </c>
      <c r="BA70" s="29">
        <v>0</v>
      </c>
      <c r="BB70" s="29">
        <v>2</v>
      </c>
      <c r="BC70" s="29">
        <v>12.9</v>
      </c>
      <c r="BD70" s="29">
        <v>2</v>
      </c>
      <c r="BE70" s="29" t="s">
        <v>17</v>
      </c>
      <c r="BF70" s="29">
        <v>10</v>
      </c>
      <c r="BK70" s="105">
        <f t="shared" si="8"/>
        <v>0</v>
      </c>
      <c r="BL70" s="105">
        <f t="shared" si="9"/>
        <v>0</v>
      </c>
      <c r="BM70" s="105">
        <f t="shared" si="10"/>
        <v>0</v>
      </c>
      <c r="BN70" s="99">
        <f t="shared" si="11"/>
        <v>0</v>
      </c>
    </row>
    <row r="71" spans="1:66" x14ac:dyDescent="0.25">
      <c r="A71" s="1">
        <v>42132</v>
      </c>
      <c r="B71" s="7" t="str">
        <f t="shared" si="6"/>
        <v>15128</v>
      </c>
      <c r="C71" s="21" t="s">
        <v>27</v>
      </c>
      <c r="D71" t="s">
        <v>33</v>
      </c>
      <c r="E71" s="47">
        <v>18</v>
      </c>
      <c r="F71" s="32">
        <v>3</v>
      </c>
      <c r="G71" t="s">
        <v>64</v>
      </c>
      <c r="H71">
        <v>635</v>
      </c>
      <c r="I71" s="47">
        <f t="shared" si="7"/>
        <v>35</v>
      </c>
      <c r="J71" s="52" t="s">
        <v>63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AD71" s="49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W71" s="29">
        <v>78.599999999999994</v>
      </c>
      <c r="AX71" s="29">
        <v>79.2</v>
      </c>
      <c r="AY71" s="29">
        <v>1012.6</v>
      </c>
      <c r="AZ71" s="29">
        <v>1013.5</v>
      </c>
      <c r="BA71" s="29">
        <v>0</v>
      </c>
      <c r="BB71" s="29">
        <v>2</v>
      </c>
      <c r="BC71" s="29">
        <v>11.8</v>
      </c>
      <c r="BD71" s="29">
        <v>2</v>
      </c>
      <c r="BE71" s="29" t="s">
        <v>17</v>
      </c>
      <c r="BF71" s="29">
        <v>10</v>
      </c>
      <c r="BK71" s="105">
        <f t="shared" si="8"/>
        <v>0</v>
      </c>
      <c r="BL71" s="105">
        <f t="shared" si="9"/>
        <v>0</v>
      </c>
      <c r="BM71" s="105">
        <f t="shared" si="10"/>
        <v>0</v>
      </c>
      <c r="BN71" s="99">
        <f t="shared" si="11"/>
        <v>0</v>
      </c>
    </row>
    <row r="72" spans="1:66" x14ac:dyDescent="0.25">
      <c r="A72" s="1">
        <v>42132</v>
      </c>
      <c r="B72" s="7" t="str">
        <f t="shared" si="6"/>
        <v>15128</v>
      </c>
      <c r="C72" s="21" t="s">
        <v>27</v>
      </c>
      <c r="D72" t="s">
        <v>33</v>
      </c>
      <c r="E72" s="47">
        <v>18</v>
      </c>
      <c r="F72" s="32">
        <v>4</v>
      </c>
      <c r="G72" t="s">
        <v>64</v>
      </c>
      <c r="H72">
        <v>650</v>
      </c>
      <c r="I72" s="47">
        <f t="shared" si="7"/>
        <v>50</v>
      </c>
      <c r="J72" s="52" t="s">
        <v>63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AD72" s="49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W72" s="29">
        <v>78.599999999999994</v>
      </c>
      <c r="AX72" s="29">
        <v>79.2</v>
      </c>
      <c r="AY72" s="29">
        <v>1012.6</v>
      </c>
      <c r="AZ72" s="29">
        <v>1013.5</v>
      </c>
      <c r="BA72" s="29">
        <v>0</v>
      </c>
      <c r="BB72" s="29">
        <v>3</v>
      </c>
      <c r="BC72" s="29">
        <v>16.399999999999999</v>
      </c>
      <c r="BD72" s="29">
        <v>1</v>
      </c>
      <c r="BE72" s="29" t="s">
        <v>17</v>
      </c>
      <c r="BF72" s="29">
        <v>10</v>
      </c>
      <c r="BK72" s="105">
        <f t="shared" si="8"/>
        <v>0</v>
      </c>
      <c r="BL72" s="105">
        <f t="shared" si="9"/>
        <v>0</v>
      </c>
      <c r="BM72" s="105">
        <f t="shared" si="10"/>
        <v>0</v>
      </c>
      <c r="BN72" s="99">
        <f t="shared" si="11"/>
        <v>0</v>
      </c>
    </row>
    <row r="73" spans="1:66" s="93" customFormat="1" x14ac:dyDescent="0.25">
      <c r="A73" s="95">
        <v>42132</v>
      </c>
      <c r="B73" s="96" t="str">
        <f t="shared" si="6"/>
        <v>15128</v>
      </c>
      <c r="C73" s="72" t="s">
        <v>27</v>
      </c>
      <c r="D73" s="93" t="s">
        <v>33</v>
      </c>
      <c r="E73" s="23">
        <v>18</v>
      </c>
      <c r="F73" s="73">
        <v>5</v>
      </c>
      <c r="G73" s="93" t="s">
        <v>64</v>
      </c>
      <c r="H73" s="93">
        <v>705</v>
      </c>
      <c r="I73" s="23">
        <f t="shared" si="7"/>
        <v>105</v>
      </c>
      <c r="J73" s="97" t="s">
        <v>63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AD73" s="93">
        <v>0</v>
      </c>
      <c r="AF73" s="93">
        <v>0</v>
      </c>
      <c r="AG73" s="93">
        <v>0</v>
      </c>
      <c r="AH73" s="93">
        <v>0</v>
      </c>
      <c r="AI73" s="93">
        <v>0</v>
      </c>
      <c r="AJ73" s="93">
        <v>0</v>
      </c>
      <c r="AK73" s="93">
        <v>0</v>
      </c>
      <c r="AW73" s="94">
        <v>78.599999999999994</v>
      </c>
      <c r="AX73" s="94">
        <v>79.2</v>
      </c>
      <c r="AY73" s="94">
        <v>1012.6</v>
      </c>
      <c r="AZ73" s="94">
        <v>1013.5</v>
      </c>
      <c r="BA73" s="94">
        <v>0</v>
      </c>
      <c r="BB73" s="94">
        <v>3</v>
      </c>
      <c r="BC73" s="94">
        <v>10.7</v>
      </c>
      <c r="BD73" s="94">
        <v>1</v>
      </c>
      <c r="BE73" s="94" t="s">
        <v>17</v>
      </c>
      <c r="BF73" s="94">
        <v>10</v>
      </c>
      <c r="BG73" s="94"/>
      <c r="BK73" s="106">
        <f t="shared" si="8"/>
        <v>0</v>
      </c>
      <c r="BL73" s="106">
        <f t="shared" si="9"/>
        <v>0</v>
      </c>
      <c r="BM73" s="106">
        <f t="shared" si="10"/>
        <v>0</v>
      </c>
      <c r="BN73" s="107">
        <f t="shared" si="11"/>
        <v>0</v>
      </c>
    </row>
    <row r="74" spans="1:66" s="21" customFormat="1" x14ac:dyDescent="0.25">
      <c r="A74" s="45">
        <v>42132</v>
      </c>
      <c r="B74" s="46" t="str">
        <f t="shared" si="6"/>
        <v>15128</v>
      </c>
      <c r="C74" s="21" t="s">
        <v>27</v>
      </c>
      <c r="D74" s="21" t="s">
        <v>30</v>
      </c>
      <c r="E74" s="47">
        <v>19</v>
      </c>
      <c r="F74" s="32">
        <v>1</v>
      </c>
      <c r="G74" s="21" t="s">
        <v>65</v>
      </c>
      <c r="H74" s="21">
        <v>733</v>
      </c>
      <c r="I74" s="47">
        <f t="shared" si="7"/>
        <v>133</v>
      </c>
      <c r="J74" s="80" t="s">
        <v>17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AD74" s="49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W74" s="50">
        <v>76.5</v>
      </c>
      <c r="AX74" s="50">
        <v>78.099999999999994</v>
      </c>
      <c r="AY74" s="50">
        <v>1013.5</v>
      </c>
      <c r="AZ74" s="50">
        <v>1014</v>
      </c>
      <c r="BA74" s="50">
        <v>0</v>
      </c>
      <c r="BB74" s="50">
        <v>1</v>
      </c>
      <c r="BC74" s="50">
        <v>6.2</v>
      </c>
      <c r="BD74" s="50">
        <v>1</v>
      </c>
      <c r="BE74" s="50" t="s">
        <v>17</v>
      </c>
      <c r="BF74" s="50">
        <v>10</v>
      </c>
      <c r="BG74" s="50"/>
      <c r="BK74" s="105">
        <f t="shared" si="8"/>
        <v>0</v>
      </c>
      <c r="BL74" s="105">
        <f t="shared" si="9"/>
        <v>0</v>
      </c>
      <c r="BM74" s="105">
        <f t="shared" si="10"/>
        <v>0</v>
      </c>
      <c r="BN74" s="99">
        <f t="shared" si="11"/>
        <v>0</v>
      </c>
    </row>
    <row r="75" spans="1:66" x14ac:dyDescent="0.25">
      <c r="A75" s="1">
        <v>42132</v>
      </c>
      <c r="B75" s="7" t="str">
        <f t="shared" si="6"/>
        <v>15128</v>
      </c>
      <c r="C75" s="21" t="s">
        <v>27</v>
      </c>
      <c r="D75" t="s">
        <v>30</v>
      </c>
      <c r="E75" s="67">
        <v>19</v>
      </c>
      <c r="F75" s="66">
        <v>2</v>
      </c>
      <c r="G75" t="s">
        <v>65</v>
      </c>
      <c r="H75">
        <v>723</v>
      </c>
      <c r="I75" s="47">
        <f t="shared" si="7"/>
        <v>123</v>
      </c>
      <c r="J75" s="52" t="s">
        <v>17</v>
      </c>
      <c r="L75">
        <v>1</v>
      </c>
      <c r="M75">
        <v>0</v>
      </c>
      <c r="N75">
        <v>1</v>
      </c>
      <c r="O75">
        <v>1</v>
      </c>
      <c r="P75">
        <v>1</v>
      </c>
      <c r="Q75">
        <v>1</v>
      </c>
      <c r="V75" t="s">
        <v>31</v>
      </c>
      <c r="W75" t="s">
        <v>20</v>
      </c>
      <c r="X75">
        <v>132</v>
      </c>
      <c r="AD75">
        <v>1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W75" s="29">
        <v>76.5</v>
      </c>
      <c r="AX75" s="29">
        <v>78.099999999999994</v>
      </c>
      <c r="AY75" s="29">
        <v>1013.5</v>
      </c>
      <c r="AZ75" s="29">
        <v>1014</v>
      </c>
      <c r="BA75" s="29">
        <v>0</v>
      </c>
      <c r="BB75" s="29">
        <v>1</v>
      </c>
      <c r="BC75" s="29">
        <v>8</v>
      </c>
      <c r="BD75" s="29">
        <v>2</v>
      </c>
      <c r="BE75" s="29" t="s">
        <v>17</v>
      </c>
      <c r="BF75" s="29">
        <v>10</v>
      </c>
      <c r="BK75" s="105">
        <f t="shared" si="8"/>
        <v>0</v>
      </c>
      <c r="BL75" s="105">
        <f t="shared" si="9"/>
        <v>0</v>
      </c>
      <c r="BM75" s="105">
        <f t="shared" si="10"/>
        <v>0</v>
      </c>
      <c r="BN75" s="99">
        <f t="shared" si="11"/>
        <v>0</v>
      </c>
    </row>
    <row r="76" spans="1:66" x14ac:dyDescent="0.25">
      <c r="A76" s="1">
        <v>42132</v>
      </c>
      <c r="B76" s="7" t="str">
        <f t="shared" si="6"/>
        <v>15128</v>
      </c>
      <c r="C76" s="21" t="s">
        <v>27</v>
      </c>
      <c r="D76" t="s">
        <v>30</v>
      </c>
      <c r="E76" s="67">
        <v>19</v>
      </c>
      <c r="F76" s="66">
        <v>3</v>
      </c>
      <c r="G76" t="s">
        <v>65</v>
      </c>
      <c r="H76">
        <v>718</v>
      </c>
      <c r="I76" s="47">
        <f t="shared" si="7"/>
        <v>118</v>
      </c>
      <c r="J76" s="52" t="s">
        <v>17</v>
      </c>
      <c r="L76">
        <v>1</v>
      </c>
      <c r="M76">
        <v>1</v>
      </c>
      <c r="N76">
        <v>1</v>
      </c>
      <c r="O76">
        <v>1</v>
      </c>
      <c r="P76">
        <v>1</v>
      </c>
      <c r="Q76">
        <v>0</v>
      </c>
      <c r="V76" t="s">
        <v>31</v>
      </c>
      <c r="W76" t="s">
        <v>20</v>
      </c>
      <c r="X76">
        <v>132</v>
      </c>
      <c r="AD76">
        <v>1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W76" s="29">
        <v>76.5</v>
      </c>
      <c r="AX76" s="29">
        <v>78.099999999999994</v>
      </c>
      <c r="AY76" s="29">
        <v>1013.5</v>
      </c>
      <c r="AZ76" s="29">
        <v>1014</v>
      </c>
      <c r="BA76" s="29">
        <v>0</v>
      </c>
      <c r="BB76" s="29">
        <v>2</v>
      </c>
      <c r="BC76" s="29">
        <v>8</v>
      </c>
      <c r="BD76" s="29">
        <v>3</v>
      </c>
      <c r="BE76" s="29" t="s">
        <v>17</v>
      </c>
      <c r="BF76" s="29">
        <v>10</v>
      </c>
      <c r="BK76" s="105">
        <f t="shared" si="8"/>
        <v>0</v>
      </c>
      <c r="BL76" s="105">
        <f t="shared" si="9"/>
        <v>0</v>
      </c>
      <c r="BM76" s="105">
        <f t="shared" si="10"/>
        <v>0</v>
      </c>
      <c r="BN76" s="99">
        <f t="shared" si="11"/>
        <v>0</v>
      </c>
    </row>
    <row r="77" spans="1:66" x14ac:dyDescent="0.25">
      <c r="A77" s="1">
        <v>42132</v>
      </c>
      <c r="B77" s="7" t="str">
        <f t="shared" si="6"/>
        <v>15128</v>
      </c>
      <c r="C77" s="21" t="s">
        <v>27</v>
      </c>
      <c r="D77" t="s">
        <v>30</v>
      </c>
      <c r="E77" s="67">
        <v>19</v>
      </c>
      <c r="F77" s="66">
        <v>4</v>
      </c>
      <c r="G77" t="s">
        <v>65</v>
      </c>
      <c r="H77">
        <v>709</v>
      </c>
      <c r="I77" s="47">
        <f t="shared" si="7"/>
        <v>109</v>
      </c>
      <c r="J77" s="52" t="s">
        <v>17</v>
      </c>
      <c r="L77">
        <v>1</v>
      </c>
      <c r="M77">
        <v>1</v>
      </c>
      <c r="N77">
        <v>0</v>
      </c>
      <c r="O77">
        <v>0</v>
      </c>
      <c r="P77">
        <v>0</v>
      </c>
      <c r="Q77">
        <v>1</v>
      </c>
      <c r="R77" t="s">
        <v>47</v>
      </c>
      <c r="S77" t="s">
        <v>47</v>
      </c>
      <c r="V77" t="s">
        <v>31</v>
      </c>
      <c r="W77" t="s">
        <v>20</v>
      </c>
      <c r="X77">
        <v>120</v>
      </c>
      <c r="AD77">
        <v>1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W77" s="29">
        <v>76.5</v>
      </c>
      <c r="AX77" s="29">
        <v>78.099999999999994</v>
      </c>
      <c r="AY77" s="29">
        <v>1013.5</v>
      </c>
      <c r="AZ77" s="29">
        <v>1014</v>
      </c>
      <c r="BA77" s="29">
        <v>0</v>
      </c>
      <c r="BB77" s="29">
        <v>2</v>
      </c>
      <c r="BC77" s="29">
        <v>9</v>
      </c>
      <c r="BD77" s="29">
        <v>4</v>
      </c>
      <c r="BE77" s="29" t="s">
        <v>17</v>
      </c>
      <c r="BF77" s="29">
        <v>10</v>
      </c>
      <c r="BK77" s="105">
        <f t="shared" si="8"/>
        <v>0</v>
      </c>
      <c r="BL77" s="105">
        <f t="shared" si="9"/>
        <v>0</v>
      </c>
      <c r="BM77" s="105">
        <f t="shared" si="10"/>
        <v>0</v>
      </c>
      <c r="BN77" s="99">
        <f t="shared" si="11"/>
        <v>0</v>
      </c>
    </row>
    <row r="78" spans="1:66" x14ac:dyDescent="0.25">
      <c r="A78" s="1">
        <v>42132</v>
      </c>
      <c r="B78" s="7" t="str">
        <f t="shared" si="6"/>
        <v>15128</v>
      </c>
      <c r="C78" s="21" t="s">
        <v>27</v>
      </c>
      <c r="D78" t="s">
        <v>30</v>
      </c>
      <c r="E78" s="47">
        <v>19</v>
      </c>
      <c r="F78" s="32">
        <v>5</v>
      </c>
      <c r="G78" t="s">
        <v>65</v>
      </c>
      <c r="H78">
        <v>701</v>
      </c>
      <c r="I78" s="47">
        <f t="shared" si="7"/>
        <v>101</v>
      </c>
      <c r="J78" s="52" t="s">
        <v>17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AD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W78" s="29">
        <v>76.5</v>
      </c>
      <c r="AX78" s="29">
        <v>78.099999999999994</v>
      </c>
      <c r="AY78" s="29">
        <v>1013.5</v>
      </c>
      <c r="AZ78" s="29">
        <v>1014</v>
      </c>
      <c r="BA78" s="29">
        <v>0</v>
      </c>
      <c r="BB78" s="29">
        <v>1</v>
      </c>
      <c r="BC78" s="29">
        <v>11</v>
      </c>
      <c r="BD78" s="29">
        <v>5</v>
      </c>
      <c r="BE78" s="29" t="s">
        <v>17</v>
      </c>
      <c r="BF78" s="29">
        <v>10</v>
      </c>
      <c r="BK78" s="105">
        <f t="shared" si="8"/>
        <v>0</v>
      </c>
      <c r="BL78" s="105">
        <f t="shared" si="9"/>
        <v>0</v>
      </c>
      <c r="BM78" s="105">
        <f t="shared" si="10"/>
        <v>0</v>
      </c>
      <c r="BN78" s="99">
        <f t="shared" si="11"/>
        <v>0</v>
      </c>
    </row>
    <row r="79" spans="1:66" x14ac:dyDescent="0.25">
      <c r="A79" s="1">
        <v>42132</v>
      </c>
      <c r="B79" s="7" t="str">
        <f t="shared" si="6"/>
        <v>15128</v>
      </c>
      <c r="C79" s="21" t="s">
        <v>27</v>
      </c>
      <c r="D79" t="s">
        <v>30</v>
      </c>
      <c r="E79" s="67">
        <v>19</v>
      </c>
      <c r="F79" s="66">
        <v>6</v>
      </c>
      <c r="G79" t="s">
        <v>65</v>
      </c>
      <c r="H79">
        <v>651</v>
      </c>
      <c r="I79" s="47">
        <f t="shared" si="7"/>
        <v>51</v>
      </c>
      <c r="J79" s="52" t="s">
        <v>17</v>
      </c>
      <c r="L79">
        <v>2</v>
      </c>
      <c r="M79">
        <v>1</v>
      </c>
      <c r="N79">
        <v>0</v>
      </c>
      <c r="O79">
        <v>0</v>
      </c>
      <c r="P79">
        <v>0</v>
      </c>
      <c r="Q79">
        <v>1</v>
      </c>
      <c r="R79" t="s">
        <v>47</v>
      </c>
      <c r="S79" t="s">
        <v>47</v>
      </c>
      <c r="V79" t="s">
        <v>31</v>
      </c>
      <c r="W79" t="s">
        <v>31</v>
      </c>
      <c r="X79">
        <v>200</v>
      </c>
      <c r="Z79" t="s">
        <v>31</v>
      </c>
      <c r="AA79" t="s">
        <v>20</v>
      </c>
      <c r="AB79">
        <v>150</v>
      </c>
      <c r="AD79">
        <v>2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W79" s="29">
        <v>76.5</v>
      </c>
      <c r="AX79" s="29">
        <v>78.099999999999994</v>
      </c>
      <c r="AY79" s="29">
        <v>1013.5</v>
      </c>
      <c r="AZ79" s="29">
        <v>1014</v>
      </c>
      <c r="BA79" s="29">
        <v>0</v>
      </c>
      <c r="BB79" s="29">
        <v>1</v>
      </c>
      <c r="BC79" s="29">
        <v>7.1</v>
      </c>
      <c r="BD79" s="29">
        <v>6</v>
      </c>
      <c r="BE79" s="29" t="s">
        <v>17</v>
      </c>
      <c r="BF79" s="29">
        <v>10</v>
      </c>
      <c r="BK79" s="105">
        <f t="shared" si="8"/>
        <v>0</v>
      </c>
      <c r="BL79" s="105">
        <f t="shared" si="9"/>
        <v>0</v>
      </c>
      <c r="BM79" s="105">
        <f t="shared" si="10"/>
        <v>0</v>
      </c>
      <c r="BN79" s="99">
        <f t="shared" si="11"/>
        <v>0</v>
      </c>
    </row>
    <row r="80" spans="1:66" x14ac:dyDescent="0.25">
      <c r="A80" s="1">
        <v>42132</v>
      </c>
      <c r="B80" s="7" t="str">
        <f t="shared" si="6"/>
        <v>15128</v>
      </c>
      <c r="C80" s="21" t="s">
        <v>27</v>
      </c>
      <c r="D80" t="s">
        <v>30</v>
      </c>
      <c r="E80" s="47">
        <v>19</v>
      </c>
      <c r="F80" s="32">
        <v>7</v>
      </c>
      <c r="G80" t="s">
        <v>65</v>
      </c>
      <c r="H80">
        <v>643</v>
      </c>
      <c r="I80" s="47">
        <f t="shared" si="7"/>
        <v>43</v>
      </c>
      <c r="J80" s="52" t="s">
        <v>17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AD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W80" s="29">
        <v>76.5</v>
      </c>
      <c r="AX80" s="29">
        <v>78.099999999999994</v>
      </c>
      <c r="AY80" s="29">
        <v>1013.5</v>
      </c>
      <c r="AZ80" s="29">
        <v>1014</v>
      </c>
      <c r="BA80" s="29">
        <v>0</v>
      </c>
      <c r="BB80" s="29">
        <v>1</v>
      </c>
      <c r="BC80" s="29">
        <v>7</v>
      </c>
      <c r="BD80" s="29">
        <v>7</v>
      </c>
      <c r="BE80" s="29" t="s">
        <v>17</v>
      </c>
      <c r="BF80" s="29">
        <v>10</v>
      </c>
      <c r="BK80" s="105">
        <f t="shared" si="8"/>
        <v>0</v>
      </c>
      <c r="BL80" s="105">
        <f t="shared" si="9"/>
        <v>0</v>
      </c>
      <c r="BM80" s="105">
        <f t="shared" si="10"/>
        <v>0</v>
      </c>
      <c r="BN80" s="99">
        <f t="shared" si="11"/>
        <v>0</v>
      </c>
    </row>
    <row r="81" spans="1:66" x14ac:dyDescent="0.25">
      <c r="A81" s="1">
        <v>42132</v>
      </c>
      <c r="B81" s="7" t="str">
        <f t="shared" si="6"/>
        <v>15128</v>
      </c>
      <c r="C81" s="21" t="s">
        <v>27</v>
      </c>
      <c r="D81" t="s">
        <v>30</v>
      </c>
      <c r="E81" s="47">
        <v>19</v>
      </c>
      <c r="F81" s="32">
        <v>8</v>
      </c>
      <c r="G81" t="s">
        <v>65</v>
      </c>
      <c r="H81">
        <v>636</v>
      </c>
      <c r="I81" s="47">
        <f t="shared" si="7"/>
        <v>36</v>
      </c>
      <c r="J81" s="52" t="s">
        <v>17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AD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W81" s="29">
        <v>76.5</v>
      </c>
      <c r="AX81" s="29">
        <v>78.099999999999994</v>
      </c>
      <c r="AY81" s="29">
        <v>1013.5</v>
      </c>
      <c r="AZ81" s="29">
        <v>1014</v>
      </c>
      <c r="BA81" s="29">
        <v>0</v>
      </c>
      <c r="BB81" s="29">
        <v>1</v>
      </c>
      <c r="BC81" s="29">
        <v>6.8</v>
      </c>
      <c r="BD81" s="29">
        <v>8</v>
      </c>
      <c r="BE81" s="29" t="s">
        <v>17</v>
      </c>
      <c r="BF81" s="29">
        <v>10</v>
      </c>
      <c r="BK81" s="105">
        <f t="shared" si="8"/>
        <v>0</v>
      </c>
      <c r="BL81" s="105">
        <f t="shared" si="9"/>
        <v>0</v>
      </c>
      <c r="BM81" s="105">
        <f t="shared" si="10"/>
        <v>0</v>
      </c>
      <c r="BN81" s="99">
        <f t="shared" si="11"/>
        <v>0</v>
      </c>
    </row>
    <row r="82" spans="1:66" x14ac:dyDescent="0.25">
      <c r="A82" s="1">
        <v>42132</v>
      </c>
      <c r="B82" s="7" t="str">
        <f t="shared" si="6"/>
        <v>15128</v>
      </c>
      <c r="C82" s="21" t="s">
        <v>27</v>
      </c>
      <c r="D82" t="s">
        <v>30</v>
      </c>
      <c r="E82" s="47">
        <v>19</v>
      </c>
      <c r="F82" s="32">
        <v>9</v>
      </c>
      <c r="G82" t="s">
        <v>65</v>
      </c>
      <c r="H82">
        <v>627</v>
      </c>
      <c r="I82" s="47">
        <f t="shared" si="7"/>
        <v>27</v>
      </c>
      <c r="J82" s="52" t="s">
        <v>17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AD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W82" s="29">
        <v>76.5</v>
      </c>
      <c r="AX82" s="29">
        <v>78.099999999999994</v>
      </c>
      <c r="AY82" s="29">
        <v>1013.5</v>
      </c>
      <c r="AZ82" s="29">
        <v>1014</v>
      </c>
      <c r="BA82" s="29">
        <v>0</v>
      </c>
      <c r="BB82" s="29">
        <v>2</v>
      </c>
      <c r="BC82" s="29">
        <v>7</v>
      </c>
      <c r="BD82" s="29">
        <v>9</v>
      </c>
      <c r="BE82" s="29" t="s">
        <v>17</v>
      </c>
      <c r="BF82" s="29">
        <v>10</v>
      </c>
      <c r="BK82" s="105">
        <f t="shared" si="8"/>
        <v>0</v>
      </c>
      <c r="BL82" s="105">
        <f t="shared" si="9"/>
        <v>0</v>
      </c>
      <c r="BM82" s="105">
        <f t="shared" si="10"/>
        <v>0</v>
      </c>
      <c r="BN82" s="99">
        <f t="shared" si="11"/>
        <v>0</v>
      </c>
    </row>
    <row r="83" spans="1:66" s="93" customFormat="1" x14ac:dyDescent="0.25">
      <c r="A83" s="95">
        <v>42132</v>
      </c>
      <c r="B83" s="96" t="str">
        <f t="shared" si="6"/>
        <v>15128</v>
      </c>
      <c r="C83" s="72" t="s">
        <v>27</v>
      </c>
      <c r="D83" s="93" t="s">
        <v>30</v>
      </c>
      <c r="E83" s="23">
        <v>19</v>
      </c>
      <c r="F83" s="73">
        <v>10</v>
      </c>
      <c r="G83" s="93" t="s">
        <v>65</v>
      </c>
      <c r="H83" s="93">
        <v>618</v>
      </c>
      <c r="I83" s="23">
        <f t="shared" si="7"/>
        <v>18</v>
      </c>
      <c r="J83" s="97" t="s">
        <v>17</v>
      </c>
      <c r="L83" s="93">
        <v>0</v>
      </c>
      <c r="M83" s="93">
        <v>0</v>
      </c>
      <c r="N83" s="93">
        <v>0</v>
      </c>
      <c r="O83" s="93">
        <v>0</v>
      </c>
      <c r="P83" s="93">
        <v>0</v>
      </c>
      <c r="Q83" s="93">
        <v>0</v>
      </c>
      <c r="AD83" s="93">
        <v>0</v>
      </c>
      <c r="AF83" s="93">
        <v>0</v>
      </c>
      <c r="AG83" s="93">
        <v>0</v>
      </c>
      <c r="AH83" s="93">
        <v>0</v>
      </c>
      <c r="AI83" s="93">
        <v>0</v>
      </c>
      <c r="AJ83" s="93">
        <v>0</v>
      </c>
      <c r="AK83" s="93">
        <v>0</v>
      </c>
      <c r="AW83" s="94">
        <v>76.5</v>
      </c>
      <c r="AX83" s="94">
        <v>78.099999999999994</v>
      </c>
      <c r="AY83" s="94">
        <v>1013.5</v>
      </c>
      <c r="AZ83" s="94">
        <v>1014</v>
      </c>
      <c r="BA83" s="94">
        <v>0</v>
      </c>
      <c r="BB83" s="94">
        <v>2</v>
      </c>
      <c r="BC83" s="94">
        <v>6.8</v>
      </c>
      <c r="BD83" s="94">
        <v>10</v>
      </c>
      <c r="BE83" s="94" t="s">
        <v>17</v>
      </c>
      <c r="BF83" s="94">
        <v>10</v>
      </c>
      <c r="BG83" s="94"/>
      <c r="BK83" s="106">
        <f t="shared" si="8"/>
        <v>0</v>
      </c>
      <c r="BL83" s="106">
        <f t="shared" si="9"/>
        <v>0</v>
      </c>
      <c r="BM83" s="106">
        <f t="shared" si="10"/>
        <v>0</v>
      </c>
      <c r="BN83" s="107">
        <f t="shared" si="11"/>
        <v>0</v>
      </c>
    </row>
    <row r="84" spans="1:66" x14ac:dyDescent="0.25">
      <c r="AA84" t="s">
        <v>67</v>
      </c>
      <c r="AB84" t="s">
        <v>68</v>
      </c>
      <c r="AD84" s="17">
        <f>COUNT(AD4:AD83)</f>
        <v>63</v>
      </c>
    </row>
    <row r="85" spans="1:66" x14ac:dyDescent="0.25">
      <c r="AA85" t="s">
        <v>69</v>
      </c>
      <c r="AB85" t="s">
        <v>70</v>
      </c>
      <c r="AD85" s="17">
        <f>SUM(AD4:AD83)</f>
        <v>6</v>
      </c>
    </row>
    <row r="86" spans="1:66" x14ac:dyDescent="0.25">
      <c r="AB86" t="s">
        <v>71</v>
      </c>
      <c r="AD86" s="2">
        <f>COUNT(L4:L83)</f>
        <v>63</v>
      </c>
    </row>
  </sheetData>
  <mergeCells count="2">
    <mergeCell ref="K1:AD1"/>
    <mergeCell ref="AE1:AU1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86"/>
  <sheetViews>
    <sheetView zoomScale="70" zoomScaleNormal="70" zoomScalePageLayoutView="75" workbookViewId="0">
      <pane ySplit="3" topLeftCell="A4" activePane="bottomLeft" state="frozen"/>
      <selection pane="bottomLeft" activeCell="P4" sqref="P4:P83"/>
    </sheetView>
  </sheetViews>
  <sheetFormatPr defaultColWidth="11.125" defaultRowHeight="15.75" x14ac:dyDescent="0.25"/>
  <cols>
    <col min="1" max="1" width="9.5" style="14" bestFit="1" customWidth="1"/>
    <col min="2" max="2" width="6" style="14" bestFit="1" customWidth="1"/>
    <col min="3" max="3" width="5" style="14" bestFit="1" customWidth="1"/>
    <col min="4" max="4" width="3.875" style="14" bestFit="1" customWidth="1"/>
    <col min="5" max="5" width="5.625" style="14" bestFit="1" customWidth="1"/>
    <col min="6" max="6" width="6.625" style="14" bestFit="1" customWidth="1"/>
    <col min="7" max="7" width="5.125" style="14" customWidth="1"/>
    <col min="8" max="8" width="5.125" style="14" bestFit="1" customWidth="1"/>
    <col min="9" max="9" width="8" style="14" customWidth="1"/>
    <col min="10" max="10" width="6" style="52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1.375" customWidth="1"/>
    <col min="22" max="22" width="7.125" customWidth="1"/>
    <col min="23" max="24" width="7.125" bestFit="1" customWidth="1"/>
    <col min="25" max="25" width="2" customWidth="1"/>
    <col min="26" max="28" width="7.125" customWidth="1"/>
    <col min="29" max="29" width="1" customWidth="1"/>
    <col min="30" max="30" width="9.625" customWidth="1"/>
    <col min="31" max="31" width="6.875" customWidth="1"/>
    <col min="32" max="37" width="1.875" customWidth="1"/>
    <col min="38" max="38" width="3.625" bestFit="1" customWidth="1"/>
    <col min="39" max="39" width="4.625" bestFit="1" customWidth="1"/>
    <col min="40" max="40" width="7.125" customWidth="1"/>
    <col min="41" max="41" width="7.875" bestFit="1" customWidth="1"/>
    <col min="42" max="42" width="7.125" bestFit="1" customWidth="1"/>
    <col min="43" max="43" width="3.5" customWidth="1"/>
    <col min="44" max="44" width="7.125" bestFit="1" customWidth="1"/>
    <col min="45" max="45" width="8.375" bestFit="1" customWidth="1"/>
    <col min="46" max="46" width="8.375" customWidth="1"/>
    <col min="47" max="47" width="9.125" customWidth="1"/>
    <col min="48" max="48" width="1.875" customWidth="1"/>
    <col min="49" max="49" width="9.125" style="2" bestFit="1" customWidth="1"/>
    <col min="50" max="50" width="10" style="2" bestFit="1" customWidth="1"/>
    <col min="51" max="51" width="6.875" style="2" bestFit="1" customWidth="1"/>
    <col min="52" max="52" width="7.625" style="2" bestFit="1" customWidth="1"/>
    <col min="53" max="53" width="6.625" style="2" bestFit="1" customWidth="1"/>
    <col min="54" max="54" width="5.375" style="2" bestFit="1" customWidth="1"/>
    <col min="55" max="55" width="5.5" style="2" bestFit="1" customWidth="1"/>
    <col min="56" max="56" width="3.5" style="2" bestFit="1" customWidth="1"/>
    <col min="57" max="57" width="11.625" style="2" bestFit="1" customWidth="1"/>
    <col min="58" max="58" width="5.125" style="2" bestFit="1" customWidth="1"/>
    <col min="59" max="59" width="4.125" style="2" bestFit="1" customWidth="1"/>
    <col min="60" max="60" width="4.125" style="2" customWidth="1"/>
    <col min="61" max="61" width="11.125" style="3"/>
  </cols>
  <sheetData>
    <row r="1" spans="1:67" x14ac:dyDescent="0.25">
      <c r="E1" s="13"/>
      <c r="F1" s="13"/>
      <c r="G1" s="13"/>
      <c r="H1" s="11"/>
      <c r="I1" s="11"/>
      <c r="J1" s="26"/>
      <c r="K1" s="108" t="s">
        <v>21</v>
      </c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10"/>
      <c r="AE1" s="111" t="s">
        <v>22</v>
      </c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3"/>
      <c r="AV1" s="11"/>
      <c r="AW1" s="4"/>
    </row>
    <row r="2" spans="1:67" s="3" customFormat="1" x14ac:dyDescent="0.25">
      <c r="A2" s="12"/>
      <c r="B2" s="12"/>
      <c r="C2" s="12"/>
      <c r="D2" s="12"/>
      <c r="E2" s="12"/>
      <c r="F2" s="12"/>
      <c r="G2" s="12"/>
      <c r="H2" s="11"/>
      <c r="I2" s="27"/>
      <c r="K2" s="11" t="s">
        <v>26</v>
      </c>
      <c r="L2" s="3">
        <v>2</v>
      </c>
      <c r="S2" s="12"/>
      <c r="T2" s="12"/>
      <c r="U2" s="12"/>
      <c r="V2" s="4" t="s">
        <v>42</v>
      </c>
      <c r="W2" s="4" t="s">
        <v>42</v>
      </c>
      <c r="X2" s="4" t="s">
        <v>42</v>
      </c>
      <c r="Y2" s="8"/>
      <c r="Z2" s="12" t="s">
        <v>43</v>
      </c>
      <c r="AA2" s="3" t="s">
        <v>43</v>
      </c>
      <c r="AB2" s="3" t="s">
        <v>43</v>
      </c>
      <c r="AD2" s="15"/>
      <c r="AE2" s="4" t="s">
        <v>26</v>
      </c>
      <c r="AF2" s="3">
        <v>2</v>
      </c>
      <c r="AK2" s="12"/>
      <c r="AL2" s="12"/>
      <c r="AM2" s="12"/>
      <c r="AN2" s="4" t="s">
        <v>42</v>
      </c>
      <c r="AO2" s="4" t="s">
        <v>42</v>
      </c>
      <c r="AP2" s="4" t="s">
        <v>42</v>
      </c>
      <c r="AQ2" s="8"/>
      <c r="AR2" s="3" t="s">
        <v>43</v>
      </c>
      <c r="AS2" s="3" t="s">
        <v>43</v>
      </c>
      <c r="AT2" s="12" t="s">
        <v>43</v>
      </c>
      <c r="AV2" s="12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3" t="s">
        <v>36</v>
      </c>
    </row>
    <row r="3" spans="1:67" s="5" customFormat="1" ht="27" customHeight="1" x14ac:dyDescent="0.25">
      <c r="A3" s="5" t="s">
        <v>0</v>
      </c>
      <c r="B3" s="5" t="s">
        <v>16</v>
      </c>
      <c r="C3" s="5" t="s">
        <v>49</v>
      </c>
      <c r="D3" s="5" t="s">
        <v>50</v>
      </c>
      <c r="E3" s="6" t="s">
        <v>1</v>
      </c>
      <c r="F3" s="6" t="s">
        <v>2</v>
      </c>
      <c r="G3" s="44" t="s">
        <v>23</v>
      </c>
      <c r="H3" s="6" t="s">
        <v>51</v>
      </c>
      <c r="I3" s="53" t="s">
        <v>57</v>
      </c>
      <c r="J3" s="5" t="s">
        <v>58</v>
      </c>
      <c r="K3" s="5" t="s">
        <v>29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40</v>
      </c>
      <c r="S3" s="36" t="s">
        <v>41</v>
      </c>
      <c r="T3" s="41" t="s">
        <v>54</v>
      </c>
      <c r="U3" s="41"/>
      <c r="V3" s="6" t="s">
        <v>35</v>
      </c>
      <c r="W3" s="6" t="s">
        <v>14</v>
      </c>
      <c r="X3" s="6" t="s">
        <v>45</v>
      </c>
      <c r="Y3" s="39"/>
      <c r="Z3" s="6" t="s">
        <v>35</v>
      </c>
      <c r="AA3" s="6" t="s">
        <v>14</v>
      </c>
      <c r="AB3" s="6" t="s">
        <v>45</v>
      </c>
      <c r="AD3" s="43" t="s">
        <v>55</v>
      </c>
      <c r="AE3" s="5" t="s">
        <v>29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40</v>
      </c>
      <c r="AM3" s="35" t="s">
        <v>41</v>
      </c>
      <c r="AN3" s="6" t="s">
        <v>35</v>
      </c>
      <c r="AO3" s="6" t="s">
        <v>14</v>
      </c>
      <c r="AP3" s="6" t="s">
        <v>45</v>
      </c>
      <c r="AQ3" s="39"/>
      <c r="AR3" s="6" t="s">
        <v>35</v>
      </c>
      <c r="AS3" s="6" t="s">
        <v>14</v>
      </c>
      <c r="AT3" s="6" t="s">
        <v>45</v>
      </c>
      <c r="AU3" s="43" t="s">
        <v>55</v>
      </c>
      <c r="AV3" s="6"/>
      <c r="AW3" s="23" t="s">
        <v>5</v>
      </c>
      <c r="AX3" s="23" t="s">
        <v>6</v>
      </c>
      <c r="AY3" s="6" t="s">
        <v>7</v>
      </c>
      <c r="AZ3" s="6" t="s">
        <v>8</v>
      </c>
      <c r="BA3" s="6" t="s">
        <v>9</v>
      </c>
      <c r="BB3" s="6" t="s">
        <v>10</v>
      </c>
      <c r="BC3" s="6" t="s">
        <v>11</v>
      </c>
      <c r="BD3" s="6" t="s">
        <v>12</v>
      </c>
      <c r="BE3" s="6" t="s">
        <v>13</v>
      </c>
      <c r="BF3" s="6" t="s">
        <v>4</v>
      </c>
      <c r="BG3" s="6" t="s">
        <v>3</v>
      </c>
      <c r="BH3" s="6"/>
      <c r="BI3" s="6" t="s">
        <v>24</v>
      </c>
      <c r="BJ3" s="6" t="s">
        <v>37</v>
      </c>
      <c r="BL3" s="21" t="s">
        <v>78</v>
      </c>
      <c r="BM3" s="21" t="s">
        <v>79</v>
      </c>
      <c r="BN3" s="21" t="s">
        <v>80</v>
      </c>
      <c r="BO3" s="21" t="s">
        <v>81</v>
      </c>
    </row>
    <row r="4" spans="1:67" x14ac:dyDescent="0.25">
      <c r="A4" s="14" t="s">
        <v>18</v>
      </c>
      <c r="B4" s="7" t="s">
        <v>18</v>
      </c>
      <c r="C4" s="49" t="s">
        <v>27</v>
      </c>
      <c r="D4" s="14" t="s">
        <v>18</v>
      </c>
      <c r="E4" s="22">
        <v>1</v>
      </c>
      <c r="F4" s="24">
        <v>1</v>
      </c>
      <c r="G4" s="14" t="s">
        <v>18</v>
      </c>
      <c r="H4" s="14" t="s">
        <v>18</v>
      </c>
      <c r="I4" s="14" t="s">
        <v>18</v>
      </c>
      <c r="J4" s="52" t="s">
        <v>18</v>
      </c>
      <c r="L4" t="s">
        <v>18</v>
      </c>
      <c r="M4" t="s">
        <v>18</v>
      </c>
      <c r="N4" t="s">
        <v>18</v>
      </c>
      <c r="O4" t="s">
        <v>18</v>
      </c>
      <c r="P4" t="s">
        <v>18</v>
      </c>
      <c r="Q4" t="s">
        <v>18</v>
      </c>
      <c r="AF4" t="s">
        <v>18</v>
      </c>
      <c r="AG4" t="s">
        <v>18</v>
      </c>
      <c r="AH4" t="s">
        <v>18</v>
      </c>
      <c r="AI4" t="s">
        <v>18</v>
      </c>
      <c r="AJ4" t="s">
        <v>18</v>
      </c>
      <c r="AK4" t="s">
        <v>18</v>
      </c>
      <c r="AW4" s="2" t="s">
        <v>18</v>
      </c>
      <c r="AX4" s="2" t="s">
        <v>18</v>
      </c>
      <c r="AY4" s="2" t="s">
        <v>18</v>
      </c>
      <c r="AZ4" s="2" t="s">
        <v>18</v>
      </c>
      <c r="BA4" s="2" t="s">
        <v>18</v>
      </c>
      <c r="BB4" s="2" t="s">
        <v>18</v>
      </c>
      <c r="BC4" s="2" t="s">
        <v>18</v>
      </c>
      <c r="BD4" s="2" t="s">
        <v>18</v>
      </c>
      <c r="BE4" s="2" t="s">
        <v>18</v>
      </c>
      <c r="BF4" s="2" t="s">
        <v>18</v>
      </c>
      <c r="BL4" s="105" t="str">
        <f>IF(G4="B-C",IF(AND(SUM(L4:O4)=0,P4=1,Q4=0),1,IF(L4="-","-",0)),IF(AND(SUM(L4:O4)=0,P4=0,Q4=1),1,IF(L4="-","-",0)))</f>
        <v>-</v>
      </c>
      <c r="BM4" s="105" t="str">
        <f>IF(AND(SUM(L4:O4)=0,P4=1,Q4=1),1,IF(L4="-","-",0))</f>
        <v>-</v>
      </c>
      <c r="BN4" s="99" t="str">
        <f>IF(G4="B-C",IF(AND(SUM(L4:O4)=0,P4=0,Q4=1),1,IF(L4="-","-",0)),IF(AND(SUM(L4:O4)=0,P4=1,Q4=0),1,IF(L4="-","-",0)))</f>
        <v>-</v>
      </c>
      <c r="BO4" s="105" t="str">
        <f>IF(AND(SUM(L4:O4)&gt;0,P4=0,Q4=0),1,IF(L4="-","-",0))</f>
        <v>-</v>
      </c>
    </row>
    <row r="5" spans="1:67" x14ac:dyDescent="0.25">
      <c r="A5" s="14" t="s">
        <v>18</v>
      </c>
      <c r="B5" s="7" t="s">
        <v>18</v>
      </c>
      <c r="C5" s="49" t="s">
        <v>27</v>
      </c>
      <c r="D5" s="14" t="s">
        <v>18</v>
      </c>
      <c r="E5" s="22">
        <v>1</v>
      </c>
      <c r="F5" s="24">
        <v>2</v>
      </c>
      <c r="G5" s="14" t="s">
        <v>18</v>
      </c>
      <c r="H5" s="14" t="s">
        <v>18</v>
      </c>
      <c r="I5" s="14" t="s">
        <v>18</v>
      </c>
      <c r="J5" s="52" t="s">
        <v>18</v>
      </c>
      <c r="L5" t="s">
        <v>18</v>
      </c>
      <c r="M5" t="s">
        <v>18</v>
      </c>
      <c r="N5" t="s">
        <v>18</v>
      </c>
      <c r="O5" t="s">
        <v>18</v>
      </c>
      <c r="P5" t="s">
        <v>18</v>
      </c>
      <c r="Q5" t="s">
        <v>18</v>
      </c>
      <c r="AF5" t="s">
        <v>18</v>
      </c>
      <c r="AG5" t="s">
        <v>18</v>
      </c>
      <c r="AH5" t="s">
        <v>18</v>
      </c>
      <c r="AI5" t="s">
        <v>18</v>
      </c>
      <c r="AJ5" t="s">
        <v>18</v>
      </c>
      <c r="AK5" t="s">
        <v>18</v>
      </c>
      <c r="AW5" s="2" t="s">
        <v>18</v>
      </c>
      <c r="AX5" s="2" t="s">
        <v>18</v>
      </c>
      <c r="AY5" s="2" t="s">
        <v>18</v>
      </c>
      <c r="AZ5" s="2" t="s">
        <v>18</v>
      </c>
      <c r="BA5" s="2" t="s">
        <v>18</v>
      </c>
      <c r="BB5" s="2" t="s">
        <v>18</v>
      </c>
      <c r="BC5" s="2" t="s">
        <v>18</v>
      </c>
      <c r="BD5" s="2" t="s">
        <v>18</v>
      </c>
      <c r="BE5" s="2" t="s">
        <v>18</v>
      </c>
      <c r="BF5" s="2" t="s">
        <v>18</v>
      </c>
      <c r="BL5" s="105" t="str">
        <f t="shared" ref="BL5:BL68" si="0">IF(G5="B-C",IF(AND(SUM(L5:O5)=0,P5=1,Q5=0),1,IF(L5="-","-",0)),IF(AND(SUM(L5:O5)=0,P5=0,Q5=1),1,IF(L5="-","-",0)))</f>
        <v>-</v>
      </c>
      <c r="BM5" s="105" t="str">
        <f t="shared" ref="BM5:BM68" si="1">IF(AND(SUM(L5:O5)=0,P5=1,Q5=1),1,IF(L5="-","-",0))</f>
        <v>-</v>
      </c>
      <c r="BN5" s="99" t="str">
        <f t="shared" ref="BN5:BN68" si="2">IF(G5="B-C",IF(AND(SUM(L5:O5)=0,P5=0,Q5=1),1,IF(L5="-","-",0)),IF(AND(SUM(L5:O5)=0,P5=1,Q5=0),1,IF(L5="-","-",0)))</f>
        <v>-</v>
      </c>
      <c r="BO5" s="105" t="str">
        <f t="shared" ref="BO5:BO68" si="3">IF(AND(SUM(L5:O5)&gt;0,P5=0,Q5=0),1,IF(L5="-","-",0))</f>
        <v>-</v>
      </c>
    </row>
    <row r="6" spans="1:67" x14ac:dyDescent="0.25">
      <c r="A6" s="14" t="s">
        <v>18</v>
      </c>
      <c r="B6" s="7" t="s">
        <v>18</v>
      </c>
      <c r="C6" s="49" t="s">
        <v>27</v>
      </c>
      <c r="D6" s="14" t="s">
        <v>18</v>
      </c>
      <c r="E6" s="22">
        <v>1</v>
      </c>
      <c r="F6" s="24">
        <v>3</v>
      </c>
      <c r="G6" s="14" t="s">
        <v>18</v>
      </c>
      <c r="H6" s="14" t="s">
        <v>18</v>
      </c>
      <c r="I6" s="14" t="s">
        <v>18</v>
      </c>
      <c r="J6" s="52" t="s">
        <v>18</v>
      </c>
      <c r="L6" t="s">
        <v>18</v>
      </c>
      <c r="M6" t="s">
        <v>18</v>
      </c>
      <c r="N6" t="s">
        <v>18</v>
      </c>
      <c r="O6" t="s">
        <v>18</v>
      </c>
      <c r="P6" t="s">
        <v>18</v>
      </c>
      <c r="Q6" t="s">
        <v>18</v>
      </c>
      <c r="AF6" t="s">
        <v>18</v>
      </c>
      <c r="AG6" t="s">
        <v>18</v>
      </c>
      <c r="AH6" t="s">
        <v>18</v>
      </c>
      <c r="AI6" t="s">
        <v>18</v>
      </c>
      <c r="AJ6" t="s">
        <v>18</v>
      </c>
      <c r="AK6" t="s">
        <v>18</v>
      </c>
      <c r="AW6" s="2" t="s">
        <v>18</v>
      </c>
      <c r="AX6" s="2" t="s">
        <v>18</v>
      </c>
      <c r="AY6" s="2" t="s">
        <v>18</v>
      </c>
      <c r="AZ6" s="2" t="s">
        <v>18</v>
      </c>
      <c r="BA6" s="2" t="s">
        <v>18</v>
      </c>
      <c r="BB6" s="2" t="s">
        <v>18</v>
      </c>
      <c r="BC6" s="2" t="s">
        <v>18</v>
      </c>
      <c r="BD6" s="2" t="s">
        <v>18</v>
      </c>
      <c r="BE6" s="2" t="s">
        <v>18</v>
      </c>
      <c r="BF6" s="2" t="s">
        <v>18</v>
      </c>
      <c r="BL6" s="105" t="str">
        <f t="shared" si="0"/>
        <v>-</v>
      </c>
      <c r="BM6" s="105" t="str">
        <f t="shared" si="1"/>
        <v>-</v>
      </c>
      <c r="BN6" s="99" t="str">
        <f t="shared" si="2"/>
        <v>-</v>
      </c>
      <c r="BO6" s="105" t="str">
        <f t="shared" si="3"/>
        <v>-</v>
      </c>
    </row>
    <row r="7" spans="1:67" x14ac:dyDescent="0.25">
      <c r="A7" s="14" t="s">
        <v>18</v>
      </c>
      <c r="B7" s="7" t="s">
        <v>18</v>
      </c>
      <c r="C7" s="49" t="s">
        <v>27</v>
      </c>
      <c r="D7" s="14" t="s">
        <v>18</v>
      </c>
      <c r="E7" s="22">
        <v>1</v>
      </c>
      <c r="F7" s="24">
        <v>4</v>
      </c>
      <c r="G7" s="14" t="s">
        <v>18</v>
      </c>
      <c r="H7" s="14" t="s">
        <v>18</v>
      </c>
      <c r="I7" s="14" t="s">
        <v>18</v>
      </c>
      <c r="J7" s="52" t="s">
        <v>18</v>
      </c>
      <c r="L7" t="s">
        <v>18</v>
      </c>
      <c r="M7" t="s">
        <v>18</v>
      </c>
      <c r="N7" t="s">
        <v>18</v>
      </c>
      <c r="O7" t="s">
        <v>18</v>
      </c>
      <c r="P7" t="s">
        <v>18</v>
      </c>
      <c r="Q7" t="s">
        <v>18</v>
      </c>
      <c r="AF7" t="s">
        <v>18</v>
      </c>
      <c r="AG7" t="s">
        <v>18</v>
      </c>
      <c r="AH7" t="s">
        <v>18</v>
      </c>
      <c r="AI7" t="s">
        <v>18</v>
      </c>
      <c r="AJ7" t="s">
        <v>18</v>
      </c>
      <c r="AK7" t="s">
        <v>18</v>
      </c>
      <c r="AW7" s="2" t="s">
        <v>18</v>
      </c>
      <c r="AX7" s="2" t="s">
        <v>18</v>
      </c>
      <c r="AY7" s="2" t="s">
        <v>18</v>
      </c>
      <c r="AZ7" s="2" t="s">
        <v>18</v>
      </c>
      <c r="BA7" s="2" t="s">
        <v>18</v>
      </c>
      <c r="BB7" s="2" t="s">
        <v>18</v>
      </c>
      <c r="BC7" s="2" t="s">
        <v>18</v>
      </c>
      <c r="BD7" s="2" t="s">
        <v>18</v>
      </c>
      <c r="BE7" s="2" t="s">
        <v>18</v>
      </c>
      <c r="BF7" s="2" t="s">
        <v>18</v>
      </c>
      <c r="BL7" s="105" t="str">
        <f t="shared" si="0"/>
        <v>-</v>
      </c>
      <c r="BM7" s="105" t="str">
        <f t="shared" si="1"/>
        <v>-</v>
      </c>
      <c r="BN7" s="99" t="str">
        <f t="shared" si="2"/>
        <v>-</v>
      </c>
      <c r="BO7" s="105" t="str">
        <f t="shared" si="3"/>
        <v>-</v>
      </c>
    </row>
    <row r="8" spans="1:67" x14ac:dyDescent="0.25">
      <c r="A8" s="14" t="s">
        <v>18</v>
      </c>
      <c r="B8" s="7" t="s">
        <v>18</v>
      </c>
      <c r="C8" s="49" t="s">
        <v>27</v>
      </c>
      <c r="D8" s="14" t="s">
        <v>18</v>
      </c>
      <c r="E8" s="22">
        <v>1</v>
      </c>
      <c r="F8" s="24">
        <v>5</v>
      </c>
      <c r="G8" s="14" t="s">
        <v>18</v>
      </c>
      <c r="H8" s="14" t="s">
        <v>18</v>
      </c>
      <c r="I8" s="14" t="s">
        <v>18</v>
      </c>
      <c r="J8" s="52" t="s">
        <v>18</v>
      </c>
      <c r="L8" t="s">
        <v>18</v>
      </c>
      <c r="M8" t="s">
        <v>18</v>
      </c>
      <c r="N8" t="s">
        <v>18</v>
      </c>
      <c r="O8" t="s">
        <v>18</v>
      </c>
      <c r="P8" t="s">
        <v>18</v>
      </c>
      <c r="Q8" t="s">
        <v>18</v>
      </c>
      <c r="AF8" t="s">
        <v>18</v>
      </c>
      <c r="AG8" t="s">
        <v>18</v>
      </c>
      <c r="AH8" t="s">
        <v>18</v>
      </c>
      <c r="AI8" t="s">
        <v>18</v>
      </c>
      <c r="AJ8" t="s">
        <v>18</v>
      </c>
      <c r="AK8" t="s">
        <v>18</v>
      </c>
      <c r="AW8" s="2" t="s">
        <v>18</v>
      </c>
      <c r="AX8" s="2" t="s">
        <v>18</v>
      </c>
      <c r="AY8" s="2" t="s">
        <v>18</v>
      </c>
      <c r="AZ8" s="2" t="s">
        <v>18</v>
      </c>
      <c r="BA8" s="2" t="s">
        <v>18</v>
      </c>
      <c r="BB8" s="2" t="s">
        <v>18</v>
      </c>
      <c r="BC8" s="2" t="s">
        <v>18</v>
      </c>
      <c r="BD8" s="2" t="s">
        <v>18</v>
      </c>
      <c r="BE8" s="2" t="s">
        <v>18</v>
      </c>
      <c r="BF8" s="2" t="s">
        <v>18</v>
      </c>
      <c r="BL8" s="105" t="str">
        <f t="shared" si="0"/>
        <v>-</v>
      </c>
      <c r="BM8" s="105" t="str">
        <f t="shared" si="1"/>
        <v>-</v>
      </c>
      <c r="BN8" s="99" t="str">
        <f t="shared" si="2"/>
        <v>-</v>
      </c>
      <c r="BO8" s="105" t="str">
        <f t="shared" si="3"/>
        <v>-</v>
      </c>
    </row>
    <row r="9" spans="1:67" x14ac:dyDescent="0.25">
      <c r="A9" s="14" t="s">
        <v>18</v>
      </c>
      <c r="B9" s="7" t="s">
        <v>18</v>
      </c>
      <c r="C9" s="49" t="s">
        <v>27</v>
      </c>
      <c r="D9" s="14" t="s">
        <v>18</v>
      </c>
      <c r="E9" s="22">
        <v>1</v>
      </c>
      <c r="F9" s="24">
        <v>6</v>
      </c>
      <c r="G9" s="14" t="s">
        <v>18</v>
      </c>
      <c r="H9" s="14" t="s">
        <v>18</v>
      </c>
      <c r="I9" s="14" t="s">
        <v>18</v>
      </c>
      <c r="J9" s="52" t="s">
        <v>18</v>
      </c>
      <c r="L9" t="s">
        <v>18</v>
      </c>
      <c r="M9" t="s">
        <v>18</v>
      </c>
      <c r="N9" t="s">
        <v>18</v>
      </c>
      <c r="O9" t="s">
        <v>18</v>
      </c>
      <c r="P9" t="s">
        <v>18</v>
      </c>
      <c r="Q9" t="s">
        <v>18</v>
      </c>
      <c r="AF9" t="s">
        <v>18</v>
      </c>
      <c r="AG9" t="s">
        <v>18</v>
      </c>
      <c r="AH9" t="s">
        <v>18</v>
      </c>
      <c r="AI9" t="s">
        <v>18</v>
      </c>
      <c r="AJ9" t="s">
        <v>18</v>
      </c>
      <c r="AK9" t="s">
        <v>18</v>
      </c>
      <c r="AW9" s="2" t="s">
        <v>18</v>
      </c>
      <c r="AX9" s="2" t="s">
        <v>18</v>
      </c>
      <c r="AY9" s="2" t="s">
        <v>18</v>
      </c>
      <c r="AZ9" s="2" t="s">
        <v>18</v>
      </c>
      <c r="BA9" s="2" t="s">
        <v>18</v>
      </c>
      <c r="BB9" s="2" t="s">
        <v>18</v>
      </c>
      <c r="BC9" s="2" t="s">
        <v>18</v>
      </c>
      <c r="BD9" s="2" t="s">
        <v>18</v>
      </c>
      <c r="BE9" s="2" t="s">
        <v>18</v>
      </c>
      <c r="BF9" s="2" t="s">
        <v>18</v>
      </c>
      <c r="BL9" s="105" t="str">
        <f t="shared" si="0"/>
        <v>-</v>
      </c>
      <c r="BM9" s="105" t="str">
        <f t="shared" si="1"/>
        <v>-</v>
      </c>
      <c r="BN9" s="99" t="str">
        <f t="shared" si="2"/>
        <v>-</v>
      </c>
      <c r="BO9" s="105" t="str">
        <f t="shared" si="3"/>
        <v>-</v>
      </c>
    </row>
    <row r="10" spans="1:67" s="93" customFormat="1" x14ac:dyDescent="0.25">
      <c r="A10" s="93" t="s">
        <v>18</v>
      </c>
      <c r="B10" s="96" t="s">
        <v>18</v>
      </c>
      <c r="C10" s="72" t="s">
        <v>27</v>
      </c>
      <c r="D10" s="93" t="s">
        <v>18</v>
      </c>
      <c r="E10" s="23">
        <v>1</v>
      </c>
      <c r="F10" s="73">
        <v>7</v>
      </c>
      <c r="G10" s="93" t="s">
        <v>18</v>
      </c>
      <c r="H10" s="93" t="s">
        <v>18</v>
      </c>
      <c r="I10" s="93" t="s">
        <v>18</v>
      </c>
      <c r="J10" s="97" t="s">
        <v>18</v>
      </c>
      <c r="L10" s="93" t="s">
        <v>18</v>
      </c>
      <c r="M10" s="93" t="s">
        <v>18</v>
      </c>
      <c r="N10" s="93" t="s">
        <v>18</v>
      </c>
      <c r="O10" s="93" t="s">
        <v>18</v>
      </c>
      <c r="P10" s="93" t="s">
        <v>18</v>
      </c>
      <c r="Q10" s="93" t="s">
        <v>18</v>
      </c>
      <c r="AF10" s="93" t="s">
        <v>18</v>
      </c>
      <c r="AG10" s="93" t="s">
        <v>18</v>
      </c>
      <c r="AH10" s="93" t="s">
        <v>18</v>
      </c>
      <c r="AI10" s="93" t="s">
        <v>18</v>
      </c>
      <c r="AJ10" s="93" t="s">
        <v>18</v>
      </c>
      <c r="AK10" s="93" t="s">
        <v>18</v>
      </c>
      <c r="AW10" s="98" t="s">
        <v>18</v>
      </c>
      <c r="AX10" s="98" t="s">
        <v>18</v>
      </c>
      <c r="AY10" s="98" t="s">
        <v>18</v>
      </c>
      <c r="AZ10" s="98" t="s">
        <v>18</v>
      </c>
      <c r="BA10" s="98" t="s">
        <v>18</v>
      </c>
      <c r="BB10" s="98" t="s">
        <v>18</v>
      </c>
      <c r="BC10" s="98" t="s">
        <v>18</v>
      </c>
      <c r="BD10" s="98" t="s">
        <v>18</v>
      </c>
      <c r="BE10" s="98" t="s">
        <v>18</v>
      </c>
      <c r="BF10" s="98" t="s">
        <v>18</v>
      </c>
      <c r="BG10" s="98"/>
      <c r="BH10" s="98"/>
      <c r="BI10" s="5"/>
      <c r="BL10" s="106" t="str">
        <f t="shared" si="0"/>
        <v>-</v>
      </c>
      <c r="BM10" s="106" t="str">
        <f t="shared" si="1"/>
        <v>-</v>
      </c>
      <c r="BN10" s="107" t="str">
        <f t="shared" si="2"/>
        <v>-</v>
      </c>
      <c r="BO10" s="106" t="str">
        <f t="shared" si="3"/>
        <v>-</v>
      </c>
    </row>
    <row r="11" spans="1:67" x14ac:dyDescent="0.25">
      <c r="A11" s="64">
        <v>42132</v>
      </c>
      <c r="B11" s="7" t="str">
        <f t="shared" ref="B11:B68" si="4">RIGHT(YEAR(A11),2)&amp;TEXT(A11-DATE(YEAR(A11),1,0),"000")</f>
        <v>15128</v>
      </c>
      <c r="C11" s="49" t="s">
        <v>27</v>
      </c>
      <c r="D11" s="14" t="s">
        <v>48</v>
      </c>
      <c r="E11" s="22">
        <v>2</v>
      </c>
      <c r="F11" s="24">
        <v>1</v>
      </c>
      <c r="G11" s="14" t="s">
        <v>25</v>
      </c>
      <c r="H11" s="14">
        <v>1936</v>
      </c>
      <c r="I11" s="47">
        <f t="shared" ref="I11:I68" si="5">H11-600</f>
        <v>1336</v>
      </c>
      <c r="J11" s="52" t="s">
        <v>17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W11" s="2">
        <v>78.900000000000006</v>
      </c>
      <c r="AX11" s="2">
        <v>78.5</v>
      </c>
      <c r="AY11" s="2">
        <v>1014.4</v>
      </c>
      <c r="AZ11" s="2">
        <v>1013.3</v>
      </c>
      <c r="BA11" s="2">
        <v>0</v>
      </c>
      <c r="BB11" s="2">
        <v>1</v>
      </c>
      <c r="BC11" s="2">
        <v>10.8</v>
      </c>
      <c r="BD11" s="2">
        <v>2</v>
      </c>
      <c r="BE11" s="2" t="s">
        <v>17</v>
      </c>
      <c r="BF11" s="2">
        <v>10</v>
      </c>
      <c r="BL11" s="105">
        <f t="shared" si="0"/>
        <v>0</v>
      </c>
      <c r="BM11" s="105">
        <f t="shared" si="1"/>
        <v>0</v>
      </c>
      <c r="BN11" s="99">
        <f t="shared" si="2"/>
        <v>0</v>
      </c>
      <c r="BO11" s="105">
        <f t="shared" si="3"/>
        <v>0</v>
      </c>
    </row>
    <row r="12" spans="1:67" x14ac:dyDescent="0.25">
      <c r="A12" s="64">
        <v>42132</v>
      </c>
      <c r="B12" s="7" t="str">
        <f t="shared" si="4"/>
        <v>15128</v>
      </c>
      <c r="C12" s="49" t="s">
        <v>27</v>
      </c>
      <c r="D12" s="14" t="s">
        <v>48</v>
      </c>
      <c r="E12" s="22">
        <v>2</v>
      </c>
      <c r="F12" s="24">
        <v>2</v>
      </c>
      <c r="G12" s="14" t="s">
        <v>25</v>
      </c>
      <c r="H12" s="14">
        <v>1948</v>
      </c>
      <c r="I12" s="47">
        <f t="shared" si="5"/>
        <v>1348</v>
      </c>
      <c r="J12" s="52" t="s">
        <v>17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W12" s="2">
        <v>78.900000000000006</v>
      </c>
      <c r="AX12" s="2">
        <v>78.5</v>
      </c>
      <c r="AY12" s="2">
        <v>1014.4</v>
      </c>
      <c r="AZ12" s="2">
        <v>1013.3</v>
      </c>
      <c r="BA12" s="2">
        <v>0</v>
      </c>
      <c r="BB12" s="2">
        <v>1</v>
      </c>
      <c r="BC12" s="2">
        <v>11</v>
      </c>
      <c r="BD12" s="2">
        <v>2</v>
      </c>
      <c r="BE12" s="2" t="s">
        <v>17</v>
      </c>
      <c r="BF12" s="2">
        <v>10</v>
      </c>
      <c r="BL12" s="105">
        <f t="shared" si="0"/>
        <v>0</v>
      </c>
      <c r="BM12" s="105">
        <f t="shared" si="1"/>
        <v>0</v>
      </c>
      <c r="BN12" s="99">
        <f t="shared" si="2"/>
        <v>0</v>
      </c>
      <c r="BO12" s="105">
        <f t="shared" si="3"/>
        <v>0</v>
      </c>
    </row>
    <row r="13" spans="1:67" x14ac:dyDescent="0.25">
      <c r="A13" s="64">
        <v>42132</v>
      </c>
      <c r="B13" s="7" t="str">
        <f t="shared" si="4"/>
        <v>15128</v>
      </c>
      <c r="C13" s="49" t="s">
        <v>27</v>
      </c>
      <c r="D13" s="14" t="s">
        <v>48</v>
      </c>
      <c r="E13" s="22">
        <v>2</v>
      </c>
      <c r="F13" s="24">
        <v>3</v>
      </c>
      <c r="G13" s="14" t="s">
        <v>25</v>
      </c>
      <c r="H13" s="14">
        <v>1939</v>
      </c>
      <c r="I13" s="47">
        <f t="shared" si="5"/>
        <v>1339</v>
      </c>
      <c r="J13" s="52" t="s">
        <v>17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W13" s="2">
        <v>78.900000000000006</v>
      </c>
      <c r="AX13" s="2">
        <v>78.5</v>
      </c>
      <c r="AY13" s="2">
        <v>1014.4</v>
      </c>
      <c r="AZ13" s="2">
        <v>1013.3</v>
      </c>
      <c r="BA13" s="2">
        <v>0</v>
      </c>
      <c r="BB13" s="2">
        <v>1</v>
      </c>
      <c r="BC13" s="2">
        <v>6</v>
      </c>
      <c r="BD13" s="2">
        <v>2</v>
      </c>
      <c r="BE13" s="2" t="s">
        <v>17</v>
      </c>
      <c r="BF13" s="2">
        <v>10</v>
      </c>
      <c r="BL13" s="105">
        <f t="shared" si="0"/>
        <v>0</v>
      </c>
      <c r="BM13" s="105">
        <f t="shared" si="1"/>
        <v>0</v>
      </c>
      <c r="BN13" s="99">
        <f t="shared" si="2"/>
        <v>0</v>
      </c>
      <c r="BO13" s="105">
        <f t="shared" si="3"/>
        <v>0</v>
      </c>
    </row>
    <row r="14" spans="1:67" x14ac:dyDescent="0.25">
      <c r="A14" s="64">
        <v>42132</v>
      </c>
      <c r="B14" s="7" t="str">
        <f t="shared" si="4"/>
        <v>15128</v>
      </c>
      <c r="C14" s="49" t="s">
        <v>27</v>
      </c>
      <c r="D14" s="14" t="s">
        <v>48</v>
      </c>
      <c r="E14" s="22">
        <v>2</v>
      </c>
      <c r="F14" s="24">
        <v>4</v>
      </c>
      <c r="G14" s="14" t="s">
        <v>25</v>
      </c>
      <c r="H14" s="49">
        <v>1928</v>
      </c>
      <c r="I14" s="47">
        <f t="shared" si="5"/>
        <v>1328</v>
      </c>
      <c r="J14" s="52" t="s">
        <v>17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W14" s="2">
        <v>78.900000000000006</v>
      </c>
      <c r="AX14" s="2">
        <v>78.5</v>
      </c>
      <c r="AY14" s="2">
        <v>1014.4</v>
      </c>
      <c r="AZ14" s="2">
        <v>1013.3</v>
      </c>
      <c r="BA14" s="2">
        <v>0</v>
      </c>
      <c r="BB14" s="2">
        <v>1</v>
      </c>
      <c r="BC14" s="2">
        <v>10.199999999999999</v>
      </c>
      <c r="BD14" s="2">
        <v>2</v>
      </c>
      <c r="BE14" s="2" t="s">
        <v>17</v>
      </c>
      <c r="BF14" s="2">
        <v>10</v>
      </c>
      <c r="BL14" s="105">
        <f t="shared" si="0"/>
        <v>0</v>
      </c>
      <c r="BM14" s="105">
        <f t="shared" si="1"/>
        <v>0</v>
      </c>
      <c r="BN14" s="99">
        <f t="shared" si="2"/>
        <v>0</v>
      </c>
      <c r="BO14" s="105">
        <f t="shared" si="3"/>
        <v>0</v>
      </c>
    </row>
    <row r="15" spans="1:67" x14ac:dyDescent="0.25">
      <c r="A15" s="64" t="s">
        <v>18</v>
      </c>
      <c r="B15" s="7" t="s">
        <v>18</v>
      </c>
      <c r="C15" s="49" t="s">
        <v>27</v>
      </c>
      <c r="D15" s="14" t="s">
        <v>18</v>
      </c>
      <c r="E15" s="22">
        <v>2</v>
      </c>
      <c r="F15" s="24">
        <v>5</v>
      </c>
      <c r="G15" s="14" t="s">
        <v>18</v>
      </c>
      <c r="H15" s="49" t="s">
        <v>18</v>
      </c>
      <c r="I15" s="47" t="s">
        <v>18</v>
      </c>
      <c r="J15" s="52" t="s">
        <v>18</v>
      </c>
      <c r="L15" t="s">
        <v>18</v>
      </c>
      <c r="M15" t="s">
        <v>18</v>
      </c>
      <c r="N15" t="s">
        <v>18</v>
      </c>
      <c r="O15" t="s">
        <v>18</v>
      </c>
      <c r="P15" t="s">
        <v>18</v>
      </c>
      <c r="Q15" t="s">
        <v>18</v>
      </c>
      <c r="AF15" t="s">
        <v>18</v>
      </c>
      <c r="AG15" t="s">
        <v>18</v>
      </c>
      <c r="AH15" t="s">
        <v>18</v>
      </c>
      <c r="AI15" t="s">
        <v>18</v>
      </c>
      <c r="AJ15" t="s">
        <v>18</v>
      </c>
      <c r="AK15" t="s">
        <v>18</v>
      </c>
      <c r="AW15" s="2" t="s">
        <v>18</v>
      </c>
      <c r="AX15" s="2" t="s">
        <v>18</v>
      </c>
      <c r="AY15" s="2" t="s">
        <v>18</v>
      </c>
      <c r="AZ15" s="2" t="s">
        <v>18</v>
      </c>
      <c r="BA15" s="2" t="s">
        <v>18</v>
      </c>
      <c r="BB15" s="2" t="s">
        <v>18</v>
      </c>
      <c r="BC15" s="2" t="s">
        <v>18</v>
      </c>
      <c r="BD15" s="2" t="s">
        <v>18</v>
      </c>
      <c r="BE15" s="2" t="s">
        <v>18</v>
      </c>
      <c r="BF15" s="2" t="s">
        <v>18</v>
      </c>
      <c r="BG15" s="2" t="s">
        <v>18</v>
      </c>
      <c r="BL15" s="105" t="str">
        <f t="shared" si="0"/>
        <v>-</v>
      </c>
      <c r="BM15" s="105" t="str">
        <f t="shared" si="1"/>
        <v>-</v>
      </c>
      <c r="BN15" s="99" t="str">
        <f t="shared" si="2"/>
        <v>-</v>
      </c>
      <c r="BO15" s="105" t="str">
        <f t="shared" si="3"/>
        <v>-</v>
      </c>
    </row>
    <row r="16" spans="1:67" x14ac:dyDescent="0.25">
      <c r="A16" s="64">
        <v>42132</v>
      </c>
      <c r="B16" s="7" t="str">
        <f t="shared" si="4"/>
        <v>15128</v>
      </c>
      <c r="C16" s="49" t="s">
        <v>27</v>
      </c>
      <c r="D16" s="14" t="s">
        <v>48</v>
      </c>
      <c r="E16" s="22">
        <v>2</v>
      </c>
      <c r="F16" s="24">
        <v>6</v>
      </c>
      <c r="G16" s="14" t="s">
        <v>25</v>
      </c>
      <c r="H16" s="49">
        <v>1918</v>
      </c>
      <c r="I16" s="47">
        <f t="shared" si="5"/>
        <v>1318</v>
      </c>
      <c r="J16" s="52" t="s">
        <v>17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W16" s="2">
        <v>78.900000000000006</v>
      </c>
      <c r="AX16" s="2">
        <v>78.5</v>
      </c>
      <c r="AY16" s="2">
        <v>1014.4</v>
      </c>
      <c r="AZ16" s="2">
        <v>1013.3</v>
      </c>
      <c r="BA16" s="2">
        <v>0</v>
      </c>
      <c r="BB16" s="2">
        <v>1</v>
      </c>
      <c r="BC16" s="2">
        <v>6</v>
      </c>
      <c r="BD16" s="2">
        <v>2</v>
      </c>
      <c r="BE16" s="2" t="s">
        <v>17</v>
      </c>
      <c r="BF16" s="2">
        <v>10</v>
      </c>
      <c r="BL16" s="105">
        <f t="shared" si="0"/>
        <v>0</v>
      </c>
      <c r="BM16" s="105">
        <f t="shared" si="1"/>
        <v>0</v>
      </c>
      <c r="BN16" s="99">
        <f t="shared" si="2"/>
        <v>0</v>
      </c>
      <c r="BO16" s="105">
        <f t="shared" si="3"/>
        <v>0</v>
      </c>
    </row>
    <row r="17" spans="1:67" x14ac:dyDescent="0.25">
      <c r="A17" s="64">
        <v>42132</v>
      </c>
      <c r="B17" s="7" t="str">
        <f t="shared" si="4"/>
        <v>15128</v>
      </c>
      <c r="C17" s="49" t="s">
        <v>27</v>
      </c>
      <c r="D17" s="14" t="s">
        <v>48</v>
      </c>
      <c r="E17" s="22">
        <v>2</v>
      </c>
      <c r="F17" s="24">
        <v>7</v>
      </c>
      <c r="G17" s="14" t="s">
        <v>25</v>
      </c>
      <c r="H17" s="49">
        <v>1911</v>
      </c>
      <c r="I17" s="47">
        <f t="shared" si="5"/>
        <v>1311</v>
      </c>
      <c r="J17" s="52" t="s">
        <v>17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W17" s="2">
        <v>78.900000000000006</v>
      </c>
      <c r="AX17" s="2">
        <v>78.5</v>
      </c>
      <c r="AY17" s="2">
        <v>1014.4</v>
      </c>
      <c r="AZ17" s="2">
        <v>1013.3</v>
      </c>
      <c r="BA17" s="2">
        <v>0</v>
      </c>
      <c r="BB17" s="2">
        <v>1</v>
      </c>
      <c r="BC17" s="2">
        <v>1.7</v>
      </c>
      <c r="BD17" s="2">
        <v>2</v>
      </c>
      <c r="BE17" s="2" t="s">
        <v>17</v>
      </c>
      <c r="BF17" s="2">
        <v>10</v>
      </c>
      <c r="BL17" s="105">
        <f t="shared" si="0"/>
        <v>0</v>
      </c>
      <c r="BM17" s="105">
        <f t="shared" si="1"/>
        <v>0</v>
      </c>
      <c r="BN17" s="99">
        <f t="shared" si="2"/>
        <v>0</v>
      </c>
      <c r="BO17" s="105">
        <f t="shared" si="3"/>
        <v>0</v>
      </c>
    </row>
    <row r="18" spans="1:67" x14ac:dyDescent="0.25">
      <c r="A18" s="64">
        <v>42132</v>
      </c>
      <c r="B18" s="7" t="str">
        <f t="shared" si="4"/>
        <v>15128</v>
      </c>
      <c r="C18" s="49" t="s">
        <v>27</v>
      </c>
      <c r="D18" s="14" t="s">
        <v>48</v>
      </c>
      <c r="E18" s="22">
        <v>2</v>
      </c>
      <c r="F18" s="24">
        <v>8</v>
      </c>
      <c r="G18" s="14" t="s">
        <v>25</v>
      </c>
      <c r="H18" s="49">
        <v>1900</v>
      </c>
      <c r="I18" s="47">
        <f t="shared" si="5"/>
        <v>1300</v>
      </c>
      <c r="J18" s="52" t="s">
        <v>17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W18" s="2">
        <v>78.900000000000006</v>
      </c>
      <c r="AX18" s="2">
        <v>78.5</v>
      </c>
      <c r="AY18" s="2">
        <v>1014.4</v>
      </c>
      <c r="AZ18" s="2">
        <v>1013.3</v>
      </c>
      <c r="BA18" s="2">
        <v>0</v>
      </c>
      <c r="BB18" s="2">
        <v>1</v>
      </c>
      <c r="BC18" s="2">
        <v>5.3</v>
      </c>
      <c r="BD18" s="2">
        <v>2</v>
      </c>
      <c r="BE18" s="2" t="s">
        <v>17</v>
      </c>
      <c r="BF18" s="2">
        <v>10</v>
      </c>
      <c r="BL18" s="105">
        <f t="shared" si="0"/>
        <v>0</v>
      </c>
      <c r="BM18" s="105">
        <f t="shared" si="1"/>
        <v>0</v>
      </c>
      <c r="BN18" s="99">
        <f t="shared" si="2"/>
        <v>0</v>
      </c>
      <c r="BO18" s="105">
        <f t="shared" si="3"/>
        <v>0</v>
      </c>
    </row>
    <row r="19" spans="1:67" s="93" customFormat="1" x14ac:dyDescent="0.25">
      <c r="A19" s="95">
        <v>42132</v>
      </c>
      <c r="B19" s="96" t="str">
        <f t="shared" si="4"/>
        <v>15128</v>
      </c>
      <c r="C19" s="72" t="s">
        <v>27</v>
      </c>
      <c r="D19" s="93" t="s">
        <v>48</v>
      </c>
      <c r="E19" s="23">
        <v>2</v>
      </c>
      <c r="F19" s="73">
        <v>9</v>
      </c>
      <c r="G19" s="93" t="s">
        <v>25</v>
      </c>
      <c r="H19" s="72">
        <v>1854</v>
      </c>
      <c r="I19" s="23">
        <f t="shared" si="5"/>
        <v>1254</v>
      </c>
      <c r="J19" s="97" t="s">
        <v>17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AF19" s="93">
        <v>0</v>
      </c>
      <c r="AG19" s="93">
        <v>0</v>
      </c>
      <c r="AH19" s="93">
        <v>0</v>
      </c>
      <c r="AI19" s="93">
        <v>0</v>
      </c>
      <c r="AJ19" s="93">
        <v>0</v>
      </c>
      <c r="AK19" s="93">
        <v>0</v>
      </c>
      <c r="AW19" s="98">
        <v>78.900000000000006</v>
      </c>
      <c r="AX19" s="98">
        <v>78.5</v>
      </c>
      <c r="AY19" s="98">
        <v>1014.4</v>
      </c>
      <c r="AZ19" s="98">
        <v>1013.3</v>
      </c>
      <c r="BA19" s="98">
        <v>0</v>
      </c>
      <c r="BB19" s="98">
        <v>1</v>
      </c>
      <c r="BC19" s="98">
        <v>6</v>
      </c>
      <c r="BD19" s="98">
        <v>2</v>
      </c>
      <c r="BE19" s="98" t="s">
        <v>17</v>
      </c>
      <c r="BF19" s="98">
        <v>10</v>
      </c>
      <c r="BG19" s="98"/>
      <c r="BH19" s="98"/>
      <c r="BI19" s="5"/>
      <c r="BL19" s="106">
        <f t="shared" si="0"/>
        <v>0</v>
      </c>
      <c r="BM19" s="106">
        <f t="shared" si="1"/>
        <v>0</v>
      </c>
      <c r="BN19" s="107">
        <f t="shared" si="2"/>
        <v>0</v>
      </c>
      <c r="BO19" s="106">
        <f t="shared" si="3"/>
        <v>0</v>
      </c>
    </row>
    <row r="20" spans="1:67" x14ac:dyDescent="0.25">
      <c r="A20" s="64" t="s">
        <v>18</v>
      </c>
      <c r="B20" s="7" t="s">
        <v>18</v>
      </c>
      <c r="C20" s="49" t="s">
        <v>27</v>
      </c>
      <c r="D20" s="14" t="s">
        <v>18</v>
      </c>
      <c r="E20" s="22">
        <v>3</v>
      </c>
      <c r="F20" s="24">
        <v>1</v>
      </c>
      <c r="G20" s="14" t="s">
        <v>18</v>
      </c>
      <c r="H20" s="49" t="s">
        <v>18</v>
      </c>
      <c r="I20" s="47" t="s">
        <v>18</v>
      </c>
      <c r="J20" s="52" t="s">
        <v>18</v>
      </c>
      <c r="L20" t="s">
        <v>18</v>
      </c>
      <c r="M20" t="s">
        <v>18</v>
      </c>
      <c r="N20" t="s">
        <v>18</v>
      </c>
      <c r="O20" t="s">
        <v>18</v>
      </c>
      <c r="P20" t="s">
        <v>18</v>
      </c>
      <c r="Q20" t="s">
        <v>18</v>
      </c>
      <c r="AF20" t="s">
        <v>18</v>
      </c>
      <c r="AG20" t="s">
        <v>18</v>
      </c>
      <c r="AH20" t="s">
        <v>18</v>
      </c>
      <c r="AI20" t="s">
        <v>18</v>
      </c>
      <c r="AJ20" t="s">
        <v>18</v>
      </c>
      <c r="AK20" t="s">
        <v>18</v>
      </c>
      <c r="AW20" s="2" t="s">
        <v>18</v>
      </c>
      <c r="AX20" s="2" t="s">
        <v>18</v>
      </c>
      <c r="AY20" s="2" t="s">
        <v>18</v>
      </c>
      <c r="AZ20" s="2" t="s">
        <v>18</v>
      </c>
      <c r="BA20" s="2" t="s">
        <v>18</v>
      </c>
      <c r="BB20" s="2" t="s">
        <v>18</v>
      </c>
      <c r="BC20" s="2" t="s">
        <v>18</v>
      </c>
      <c r="BD20" s="2" t="s">
        <v>18</v>
      </c>
      <c r="BE20" s="2" t="s">
        <v>18</v>
      </c>
      <c r="BF20" s="2" t="s">
        <v>18</v>
      </c>
      <c r="BL20" s="105" t="str">
        <f t="shared" si="0"/>
        <v>-</v>
      </c>
      <c r="BM20" s="105" t="str">
        <f t="shared" si="1"/>
        <v>-</v>
      </c>
      <c r="BN20" s="99" t="str">
        <f t="shared" si="2"/>
        <v>-</v>
      </c>
      <c r="BO20" s="105" t="str">
        <f t="shared" si="3"/>
        <v>-</v>
      </c>
    </row>
    <row r="21" spans="1:67" x14ac:dyDescent="0.25">
      <c r="A21" s="64" t="s">
        <v>18</v>
      </c>
      <c r="B21" s="7" t="s">
        <v>18</v>
      </c>
      <c r="C21" s="49" t="s">
        <v>27</v>
      </c>
      <c r="D21" s="14" t="s">
        <v>18</v>
      </c>
      <c r="E21" s="22">
        <v>3</v>
      </c>
      <c r="F21" s="24">
        <v>2</v>
      </c>
      <c r="G21" s="14" t="s">
        <v>18</v>
      </c>
      <c r="H21" s="49" t="s">
        <v>18</v>
      </c>
      <c r="I21" s="47" t="s">
        <v>18</v>
      </c>
      <c r="J21" s="52" t="s">
        <v>18</v>
      </c>
      <c r="L21" t="s">
        <v>18</v>
      </c>
      <c r="M21" t="s">
        <v>18</v>
      </c>
      <c r="N21" t="s">
        <v>18</v>
      </c>
      <c r="O21" t="s">
        <v>18</v>
      </c>
      <c r="P21" t="s">
        <v>18</v>
      </c>
      <c r="Q21" t="s">
        <v>18</v>
      </c>
      <c r="AF21" t="s">
        <v>18</v>
      </c>
      <c r="AG21" t="s">
        <v>18</v>
      </c>
      <c r="AH21" t="s">
        <v>18</v>
      </c>
      <c r="AI21" t="s">
        <v>18</v>
      </c>
      <c r="AJ21" t="s">
        <v>18</v>
      </c>
      <c r="AK21" t="s">
        <v>18</v>
      </c>
      <c r="AW21" s="2" t="s">
        <v>18</v>
      </c>
      <c r="AX21" s="2" t="s">
        <v>18</v>
      </c>
      <c r="AY21" s="2" t="s">
        <v>18</v>
      </c>
      <c r="AZ21" s="2" t="s">
        <v>18</v>
      </c>
      <c r="BA21" s="2" t="s">
        <v>18</v>
      </c>
      <c r="BB21" s="2" t="s">
        <v>18</v>
      </c>
      <c r="BC21" s="2" t="s">
        <v>18</v>
      </c>
      <c r="BD21" s="2" t="s">
        <v>18</v>
      </c>
      <c r="BE21" s="2" t="s">
        <v>18</v>
      </c>
      <c r="BF21" s="2" t="s">
        <v>18</v>
      </c>
      <c r="BL21" s="105" t="str">
        <f t="shared" si="0"/>
        <v>-</v>
      </c>
      <c r="BM21" s="105" t="str">
        <f t="shared" si="1"/>
        <v>-</v>
      </c>
      <c r="BN21" s="99" t="str">
        <f t="shared" si="2"/>
        <v>-</v>
      </c>
      <c r="BO21" s="105" t="str">
        <f t="shared" si="3"/>
        <v>-</v>
      </c>
    </row>
    <row r="22" spans="1:67" x14ac:dyDescent="0.25">
      <c r="A22" s="64">
        <v>42132</v>
      </c>
      <c r="B22" s="7" t="str">
        <f t="shared" si="4"/>
        <v>15128</v>
      </c>
      <c r="C22" s="49" t="s">
        <v>27</v>
      </c>
      <c r="D22" s="14" t="s">
        <v>48</v>
      </c>
      <c r="E22" s="22">
        <v>3</v>
      </c>
      <c r="F22" s="24">
        <v>3</v>
      </c>
      <c r="G22" s="14" t="s">
        <v>25</v>
      </c>
      <c r="H22" s="49">
        <v>1916</v>
      </c>
      <c r="I22" s="47">
        <f t="shared" si="5"/>
        <v>1316</v>
      </c>
      <c r="J22" s="52" t="s">
        <v>17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W22" s="2">
        <v>78.5</v>
      </c>
      <c r="AX22" s="2">
        <v>78.5</v>
      </c>
      <c r="AY22" s="2">
        <v>1013.9</v>
      </c>
      <c r="AZ22" s="2">
        <v>1013.3</v>
      </c>
      <c r="BA22" s="2">
        <v>0</v>
      </c>
      <c r="BB22" s="2">
        <v>1</v>
      </c>
      <c r="BC22" s="2">
        <v>10.1</v>
      </c>
      <c r="BD22" s="2">
        <v>2</v>
      </c>
      <c r="BE22" s="2" t="s">
        <v>17</v>
      </c>
      <c r="BF22" s="2">
        <v>10</v>
      </c>
      <c r="BL22" s="105">
        <f t="shared" si="0"/>
        <v>0</v>
      </c>
      <c r="BM22" s="105">
        <f t="shared" si="1"/>
        <v>0</v>
      </c>
      <c r="BN22" s="99">
        <f t="shared" si="2"/>
        <v>0</v>
      </c>
      <c r="BO22" s="105">
        <f t="shared" si="3"/>
        <v>0</v>
      </c>
    </row>
    <row r="23" spans="1:67" x14ac:dyDescent="0.25">
      <c r="A23" s="64">
        <v>42132</v>
      </c>
      <c r="B23" s="7" t="str">
        <f t="shared" si="4"/>
        <v>15128</v>
      </c>
      <c r="C23" s="49" t="s">
        <v>27</v>
      </c>
      <c r="D23" s="14" t="s">
        <v>48</v>
      </c>
      <c r="E23" s="22">
        <v>3</v>
      </c>
      <c r="F23" s="24">
        <v>4</v>
      </c>
      <c r="G23" s="14" t="s">
        <v>25</v>
      </c>
      <c r="H23" s="49">
        <v>1909</v>
      </c>
      <c r="I23" s="47">
        <f t="shared" si="5"/>
        <v>1309</v>
      </c>
      <c r="J23" s="52" t="s">
        <v>17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W23" s="2">
        <v>78.5</v>
      </c>
      <c r="AX23" s="2">
        <v>78.5</v>
      </c>
      <c r="AY23" s="2">
        <v>1013.9</v>
      </c>
      <c r="AZ23" s="2">
        <v>1013.3</v>
      </c>
      <c r="BA23" s="2">
        <v>0</v>
      </c>
      <c r="BB23" s="2">
        <v>1</v>
      </c>
      <c r="BC23" s="2">
        <v>6.8</v>
      </c>
      <c r="BD23" s="2">
        <v>2</v>
      </c>
      <c r="BE23" s="2" t="s">
        <v>17</v>
      </c>
      <c r="BF23" s="2">
        <v>10</v>
      </c>
      <c r="BL23" s="105">
        <f t="shared" si="0"/>
        <v>0</v>
      </c>
      <c r="BM23" s="105">
        <f t="shared" si="1"/>
        <v>0</v>
      </c>
      <c r="BN23" s="99">
        <f t="shared" si="2"/>
        <v>0</v>
      </c>
      <c r="BO23" s="105">
        <f t="shared" si="3"/>
        <v>0</v>
      </c>
    </row>
    <row r="24" spans="1:67" x14ac:dyDescent="0.25">
      <c r="A24" s="64" t="s">
        <v>18</v>
      </c>
      <c r="B24" s="7" t="s">
        <v>18</v>
      </c>
      <c r="C24" s="49" t="s">
        <v>27</v>
      </c>
      <c r="D24" s="14" t="s">
        <v>18</v>
      </c>
      <c r="E24" s="22">
        <v>3</v>
      </c>
      <c r="F24" s="24">
        <v>5</v>
      </c>
      <c r="G24" s="14" t="s">
        <v>18</v>
      </c>
      <c r="H24" s="14" t="s">
        <v>18</v>
      </c>
      <c r="I24" s="14" t="s">
        <v>18</v>
      </c>
      <c r="J24" s="52" t="s">
        <v>18</v>
      </c>
      <c r="L24" t="s">
        <v>18</v>
      </c>
      <c r="M24" t="s">
        <v>18</v>
      </c>
      <c r="N24" t="s">
        <v>18</v>
      </c>
      <c r="O24" t="s">
        <v>18</v>
      </c>
      <c r="P24" t="s">
        <v>18</v>
      </c>
      <c r="Q24" t="s">
        <v>18</v>
      </c>
      <c r="AF24" t="s">
        <v>18</v>
      </c>
      <c r="AG24" t="s">
        <v>18</v>
      </c>
      <c r="AH24" t="s">
        <v>18</v>
      </c>
      <c r="AI24" t="s">
        <v>18</v>
      </c>
      <c r="AJ24" t="s">
        <v>18</v>
      </c>
      <c r="AK24" t="s">
        <v>18</v>
      </c>
      <c r="AW24" s="2" t="s">
        <v>18</v>
      </c>
      <c r="AX24" s="2" t="s">
        <v>18</v>
      </c>
      <c r="AY24" s="2" t="s">
        <v>18</v>
      </c>
      <c r="AZ24" s="2" t="s">
        <v>18</v>
      </c>
      <c r="BA24" s="2" t="s">
        <v>18</v>
      </c>
      <c r="BB24" s="2" t="s">
        <v>18</v>
      </c>
      <c r="BC24" s="2" t="s">
        <v>18</v>
      </c>
      <c r="BD24" s="2" t="s">
        <v>18</v>
      </c>
      <c r="BE24" s="2" t="s">
        <v>18</v>
      </c>
      <c r="BF24" s="2" t="s">
        <v>18</v>
      </c>
      <c r="BL24" s="105" t="str">
        <f t="shared" si="0"/>
        <v>-</v>
      </c>
      <c r="BM24" s="105" t="str">
        <f t="shared" si="1"/>
        <v>-</v>
      </c>
      <c r="BN24" s="99" t="str">
        <f t="shared" si="2"/>
        <v>-</v>
      </c>
      <c r="BO24" s="105" t="str">
        <f t="shared" si="3"/>
        <v>-</v>
      </c>
    </row>
    <row r="25" spans="1:67" x14ac:dyDescent="0.25">
      <c r="A25" s="64" t="s">
        <v>18</v>
      </c>
      <c r="B25" s="7" t="s">
        <v>18</v>
      </c>
      <c r="C25" s="49" t="s">
        <v>27</v>
      </c>
      <c r="D25" s="14" t="s">
        <v>18</v>
      </c>
      <c r="E25" s="22">
        <v>3</v>
      </c>
      <c r="F25" s="24">
        <v>6</v>
      </c>
      <c r="G25" s="14" t="s">
        <v>18</v>
      </c>
      <c r="H25" s="14" t="s">
        <v>18</v>
      </c>
      <c r="I25" s="14" t="s">
        <v>18</v>
      </c>
      <c r="J25" s="52" t="s">
        <v>18</v>
      </c>
      <c r="L25" t="s">
        <v>18</v>
      </c>
      <c r="M25" t="s">
        <v>18</v>
      </c>
      <c r="N25" t="s">
        <v>18</v>
      </c>
      <c r="O25" t="s">
        <v>18</v>
      </c>
      <c r="P25" t="s">
        <v>18</v>
      </c>
      <c r="Q25" t="s">
        <v>18</v>
      </c>
      <c r="AF25" t="s">
        <v>18</v>
      </c>
      <c r="AG25" t="s">
        <v>18</v>
      </c>
      <c r="AH25" t="s">
        <v>18</v>
      </c>
      <c r="AI25" t="s">
        <v>18</v>
      </c>
      <c r="AJ25" t="s">
        <v>18</v>
      </c>
      <c r="AK25" t="s">
        <v>18</v>
      </c>
      <c r="AW25" s="2" t="s">
        <v>18</v>
      </c>
      <c r="AX25" s="2" t="s">
        <v>18</v>
      </c>
      <c r="AY25" s="2" t="s">
        <v>18</v>
      </c>
      <c r="AZ25" s="2" t="s">
        <v>18</v>
      </c>
      <c r="BA25" s="2" t="s">
        <v>18</v>
      </c>
      <c r="BB25" s="2" t="s">
        <v>18</v>
      </c>
      <c r="BC25" s="2" t="s">
        <v>18</v>
      </c>
      <c r="BD25" s="2" t="s">
        <v>18</v>
      </c>
      <c r="BE25" s="2" t="s">
        <v>18</v>
      </c>
      <c r="BF25" s="2" t="s">
        <v>18</v>
      </c>
      <c r="BL25" s="105" t="str">
        <f t="shared" si="0"/>
        <v>-</v>
      </c>
      <c r="BM25" s="105" t="str">
        <f t="shared" si="1"/>
        <v>-</v>
      </c>
      <c r="BN25" s="99" t="str">
        <f t="shared" si="2"/>
        <v>-</v>
      </c>
      <c r="BO25" s="105" t="str">
        <f t="shared" si="3"/>
        <v>-</v>
      </c>
    </row>
    <row r="26" spans="1:67" x14ac:dyDescent="0.25">
      <c r="A26" s="64" t="s">
        <v>18</v>
      </c>
      <c r="B26" s="7" t="s">
        <v>18</v>
      </c>
      <c r="C26" s="49" t="s">
        <v>27</v>
      </c>
      <c r="D26" s="14" t="s">
        <v>18</v>
      </c>
      <c r="E26" s="22">
        <v>3</v>
      </c>
      <c r="F26" s="24">
        <v>7</v>
      </c>
      <c r="G26" s="14" t="s">
        <v>18</v>
      </c>
      <c r="H26" s="14" t="s">
        <v>18</v>
      </c>
      <c r="I26" s="14" t="s">
        <v>18</v>
      </c>
      <c r="J26" s="52" t="s">
        <v>18</v>
      </c>
      <c r="L26" t="s">
        <v>18</v>
      </c>
      <c r="M26" t="s">
        <v>18</v>
      </c>
      <c r="N26" t="s">
        <v>18</v>
      </c>
      <c r="O26" t="s">
        <v>18</v>
      </c>
      <c r="P26" t="s">
        <v>18</v>
      </c>
      <c r="Q26" t="s">
        <v>18</v>
      </c>
      <c r="AF26" t="s">
        <v>18</v>
      </c>
      <c r="AG26" t="s">
        <v>18</v>
      </c>
      <c r="AH26" t="s">
        <v>18</v>
      </c>
      <c r="AI26" t="s">
        <v>18</v>
      </c>
      <c r="AJ26" t="s">
        <v>18</v>
      </c>
      <c r="AK26" t="s">
        <v>18</v>
      </c>
      <c r="AW26" s="2" t="s">
        <v>18</v>
      </c>
      <c r="AX26" s="2" t="s">
        <v>18</v>
      </c>
      <c r="AY26" s="2" t="s">
        <v>18</v>
      </c>
      <c r="AZ26" s="2" t="s">
        <v>18</v>
      </c>
      <c r="BA26" s="2" t="s">
        <v>18</v>
      </c>
      <c r="BB26" s="2" t="s">
        <v>18</v>
      </c>
      <c r="BC26" s="2" t="s">
        <v>18</v>
      </c>
      <c r="BD26" s="2" t="s">
        <v>18</v>
      </c>
      <c r="BE26" s="2" t="s">
        <v>18</v>
      </c>
      <c r="BF26" s="2" t="s">
        <v>18</v>
      </c>
      <c r="BL26" s="105" t="str">
        <f t="shared" si="0"/>
        <v>-</v>
      </c>
      <c r="BM26" s="105" t="str">
        <f t="shared" si="1"/>
        <v>-</v>
      </c>
      <c r="BN26" s="99" t="str">
        <f t="shared" si="2"/>
        <v>-</v>
      </c>
      <c r="BO26" s="105" t="str">
        <f t="shared" si="3"/>
        <v>-</v>
      </c>
    </row>
    <row r="27" spans="1:67" x14ac:dyDescent="0.25">
      <c r="A27" s="64" t="s">
        <v>18</v>
      </c>
      <c r="B27" s="7" t="s">
        <v>18</v>
      </c>
      <c r="C27" s="49" t="s">
        <v>27</v>
      </c>
      <c r="D27" s="14" t="s">
        <v>18</v>
      </c>
      <c r="E27" s="22">
        <v>3</v>
      </c>
      <c r="F27" s="24">
        <v>8</v>
      </c>
      <c r="G27" s="14" t="s">
        <v>18</v>
      </c>
      <c r="H27" s="14" t="s">
        <v>18</v>
      </c>
      <c r="I27" s="14" t="s">
        <v>18</v>
      </c>
      <c r="J27" s="52" t="s">
        <v>18</v>
      </c>
      <c r="L27" t="s">
        <v>18</v>
      </c>
      <c r="M27" t="s">
        <v>18</v>
      </c>
      <c r="N27" t="s">
        <v>18</v>
      </c>
      <c r="O27" t="s">
        <v>18</v>
      </c>
      <c r="P27" t="s">
        <v>18</v>
      </c>
      <c r="Q27" t="s">
        <v>18</v>
      </c>
      <c r="AF27" t="s">
        <v>18</v>
      </c>
      <c r="AG27" t="s">
        <v>18</v>
      </c>
      <c r="AH27" t="s">
        <v>18</v>
      </c>
      <c r="AI27" t="s">
        <v>18</v>
      </c>
      <c r="AJ27" t="s">
        <v>18</v>
      </c>
      <c r="AK27" t="s">
        <v>18</v>
      </c>
      <c r="AW27" s="2" t="s">
        <v>18</v>
      </c>
      <c r="AX27" s="2" t="s">
        <v>18</v>
      </c>
      <c r="AY27" s="2" t="s">
        <v>18</v>
      </c>
      <c r="AZ27" s="2" t="s">
        <v>18</v>
      </c>
      <c r="BA27" s="2" t="s">
        <v>18</v>
      </c>
      <c r="BB27" s="2" t="s">
        <v>18</v>
      </c>
      <c r="BC27" s="2" t="s">
        <v>18</v>
      </c>
      <c r="BD27" s="2" t="s">
        <v>18</v>
      </c>
      <c r="BE27" s="2" t="s">
        <v>18</v>
      </c>
      <c r="BF27" s="2" t="s">
        <v>18</v>
      </c>
      <c r="BL27" s="105" t="str">
        <f t="shared" si="0"/>
        <v>-</v>
      </c>
      <c r="BM27" s="105" t="str">
        <f t="shared" si="1"/>
        <v>-</v>
      </c>
      <c r="BN27" s="99" t="str">
        <f t="shared" si="2"/>
        <v>-</v>
      </c>
      <c r="BO27" s="105" t="str">
        <f t="shared" si="3"/>
        <v>-</v>
      </c>
    </row>
    <row r="28" spans="1:67" x14ac:dyDescent="0.25">
      <c r="A28" s="64" t="s">
        <v>18</v>
      </c>
      <c r="B28" s="7" t="s">
        <v>18</v>
      </c>
      <c r="C28" s="49" t="s">
        <v>27</v>
      </c>
      <c r="D28" s="14" t="s">
        <v>18</v>
      </c>
      <c r="E28" s="22">
        <v>3</v>
      </c>
      <c r="F28" s="24">
        <v>9</v>
      </c>
      <c r="G28" s="14" t="s">
        <v>18</v>
      </c>
      <c r="H28" s="14" t="s">
        <v>18</v>
      </c>
      <c r="I28" s="14" t="s">
        <v>18</v>
      </c>
      <c r="J28" s="52" t="s">
        <v>18</v>
      </c>
      <c r="L28" t="s">
        <v>18</v>
      </c>
      <c r="M28" t="s">
        <v>18</v>
      </c>
      <c r="N28" t="s">
        <v>18</v>
      </c>
      <c r="O28" t="s">
        <v>18</v>
      </c>
      <c r="P28" t="s">
        <v>18</v>
      </c>
      <c r="Q28" t="s">
        <v>18</v>
      </c>
      <c r="AF28" t="s">
        <v>18</v>
      </c>
      <c r="AG28" t="s">
        <v>18</v>
      </c>
      <c r="AH28" t="s">
        <v>18</v>
      </c>
      <c r="AI28" t="s">
        <v>18</v>
      </c>
      <c r="AJ28" t="s">
        <v>18</v>
      </c>
      <c r="AK28" t="s">
        <v>18</v>
      </c>
      <c r="AW28" s="2" t="s">
        <v>18</v>
      </c>
      <c r="AX28" s="2" t="s">
        <v>18</v>
      </c>
      <c r="AY28" s="2" t="s">
        <v>18</v>
      </c>
      <c r="AZ28" s="2" t="s">
        <v>18</v>
      </c>
      <c r="BA28" s="2" t="s">
        <v>18</v>
      </c>
      <c r="BB28" s="2" t="s">
        <v>18</v>
      </c>
      <c r="BC28" s="2" t="s">
        <v>18</v>
      </c>
      <c r="BD28" s="2" t="s">
        <v>18</v>
      </c>
      <c r="BE28" s="2" t="s">
        <v>18</v>
      </c>
      <c r="BF28" s="2" t="s">
        <v>18</v>
      </c>
      <c r="BL28" s="105" t="str">
        <f t="shared" si="0"/>
        <v>-</v>
      </c>
      <c r="BM28" s="105" t="str">
        <f t="shared" si="1"/>
        <v>-</v>
      </c>
      <c r="BN28" s="99" t="str">
        <f t="shared" si="2"/>
        <v>-</v>
      </c>
      <c r="BO28" s="105" t="str">
        <f t="shared" si="3"/>
        <v>-</v>
      </c>
    </row>
    <row r="29" spans="1:67" s="93" customFormat="1" x14ac:dyDescent="0.25">
      <c r="A29" s="95" t="s">
        <v>18</v>
      </c>
      <c r="B29" s="96" t="s">
        <v>18</v>
      </c>
      <c r="C29" s="72" t="s">
        <v>27</v>
      </c>
      <c r="D29" s="93" t="s">
        <v>18</v>
      </c>
      <c r="E29" s="23">
        <v>3</v>
      </c>
      <c r="F29" s="73">
        <v>10</v>
      </c>
      <c r="G29" s="93" t="s">
        <v>18</v>
      </c>
      <c r="H29" s="93" t="s">
        <v>18</v>
      </c>
      <c r="I29" s="93" t="s">
        <v>18</v>
      </c>
      <c r="J29" s="97" t="s">
        <v>18</v>
      </c>
      <c r="L29" s="93" t="s">
        <v>18</v>
      </c>
      <c r="M29" s="93" t="s">
        <v>18</v>
      </c>
      <c r="N29" s="93" t="s">
        <v>18</v>
      </c>
      <c r="O29" s="93" t="s">
        <v>18</v>
      </c>
      <c r="P29" s="93" t="s">
        <v>18</v>
      </c>
      <c r="Q29" s="93" t="s">
        <v>18</v>
      </c>
      <c r="AF29" s="93" t="s">
        <v>18</v>
      </c>
      <c r="AG29" s="93" t="s">
        <v>18</v>
      </c>
      <c r="AH29" s="93" t="s">
        <v>18</v>
      </c>
      <c r="AI29" s="93" t="s">
        <v>18</v>
      </c>
      <c r="AJ29" s="93" t="s">
        <v>18</v>
      </c>
      <c r="AK29" s="93" t="s">
        <v>18</v>
      </c>
      <c r="AW29" s="98" t="s">
        <v>18</v>
      </c>
      <c r="AX29" s="98" t="s">
        <v>18</v>
      </c>
      <c r="AY29" s="98" t="s">
        <v>18</v>
      </c>
      <c r="AZ29" s="98" t="s">
        <v>18</v>
      </c>
      <c r="BA29" s="98" t="s">
        <v>18</v>
      </c>
      <c r="BB29" s="98" t="s">
        <v>18</v>
      </c>
      <c r="BC29" s="98" t="s">
        <v>18</v>
      </c>
      <c r="BD29" s="98" t="s">
        <v>18</v>
      </c>
      <c r="BE29" s="98" t="s">
        <v>18</v>
      </c>
      <c r="BF29" s="98" t="s">
        <v>18</v>
      </c>
      <c r="BG29" s="98"/>
      <c r="BH29" s="98"/>
      <c r="BI29" s="5"/>
      <c r="BL29" s="106" t="str">
        <f t="shared" si="0"/>
        <v>-</v>
      </c>
      <c r="BM29" s="106" t="str">
        <f t="shared" si="1"/>
        <v>-</v>
      </c>
      <c r="BN29" s="107" t="str">
        <f t="shared" si="2"/>
        <v>-</v>
      </c>
      <c r="BO29" s="106" t="str">
        <f t="shared" si="3"/>
        <v>-</v>
      </c>
    </row>
    <row r="30" spans="1:67" x14ac:dyDescent="0.25">
      <c r="A30" s="1">
        <v>42134</v>
      </c>
      <c r="B30" s="7" t="str">
        <f t="shared" si="4"/>
        <v>15130</v>
      </c>
      <c r="C30" s="49" t="s">
        <v>27</v>
      </c>
      <c r="D30" s="14" t="s">
        <v>30</v>
      </c>
      <c r="E30" s="22">
        <v>4</v>
      </c>
      <c r="F30" s="24">
        <v>1</v>
      </c>
      <c r="G30" s="14" t="s">
        <v>64</v>
      </c>
      <c r="H30" s="14">
        <v>1744</v>
      </c>
      <c r="I30" s="47">
        <f t="shared" si="5"/>
        <v>1144</v>
      </c>
      <c r="J30" s="52" t="s">
        <v>19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W30" s="2">
        <v>79.8</v>
      </c>
      <c r="AX30" s="2">
        <v>80.8</v>
      </c>
      <c r="AY30" s="2">
        <v>1011.6</v>
      </c>
      <c r="AZ30" s="2">
        <v>1011.1</v>
      </c>
      <c r="BA30" s="2">
        <v>0</v>
      </c>
      <c r="BB30" s="2">
        <v>2</v>
      </c>
      <c r="BC30" s="2">
        <v>8.1999999999999993</v>
      </c>
      <c r="BD30" s="2">
        <v>2</v>
      </c>
      <c r="BE30" s="2" t="s">
        <v>19</v>
      </c>
      <c r="BF30" s="2">
        <v>10</v>
      </c>
      <c r="BL30" s="105">
        <f t="shared" si="0"/>
        <v>0</v>
      </c>
      <c r="BM30" s="105">
        <f t="shared" si="1"/>
        <v>0</v>
      </c>
      <c r="BN30" s="99">
        <f t="shared" si="2"/>
        <v>0</v>
      </c>
      <c r="BO30" s="105">
        <f t="shared" si="3"/>
        <v>0</v>
      </c>
    </row>
    <row r="31" spans="1:67" x14ac:dyDescent="0.25">
      <c r="A31" s="1">
        <v>42134</v>
      </c>
      <c r="B31" s="7" t="str">
        <f t="shared" si="4"/>
        <v>15130</v>
      </c>
      <c r="C31" s="49" t="s">
        <v>27</v>
      </c>
      <c r="D31" s="14" t="s">
        <v>30</v>
      </c>
      <c r="E31" s="22">
        <v>4</v>
      </c>
      <c r="F31" s="24">
        <v>2</v>
      </c>
      <c r="G31" s="14" t="s">
        <v>64</v>
      </c>
      <c r="H31" s="14">
        <v>1757</v>
      </c>
      <c r="I31" s="47">
        <f t="shared" si="5"/>
        <v>1157</v>
      </c>
      <c r="J31" s="52" t="s">
        <v>19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W31" s="2">
        <v>79.8</v>
      </c>
      <c r="AX31" s="2">
        <v>80.8</v>
      </c>
      <c r="AY31" s="2">
        <v>1011.6</v>
      </c>
      <c r="AZ31" s="2">
        <v>1011.1</v>
      </c>
      <c r="BA31" s="2">
        <v>0</v>
      </c>
      <c r="BB31" s="2">
        <v>3</v>
      </c>
      <c r="BC31" s="2">
        <v>8.4</v>
      </c>
      <c r="BD31" s="2">
        <v>2</v>
      </c>
      <c r="BE31" s="2" t="s">
        <v>19</v>
      </c>
      <c r="BF31" s="2">
        <v>10</v>
      </c>
      <c r="BL31" s="105">
        <f t="shared" si="0"/>
        <v>0</v>
      </c>
      <c r="BM31" s="105">
        <f t="shared" si="1"/>
        <v>0</v>
      </c>
      <c r="BN31" s="99">
        <f t="shared" si="2"/>
        <v>0</v>
      </c>
      <c r="BO31" s="105">
        <f t="shared" si="3"/>
        <v>0</v>
      </c>
    </row>
    <row r="32" spans="1:67" x14ac:dyDescent="0.25">
      <c r="A32" s="1">
        <v>42134</v>
      </c>
      <c r="B32" s="7" t="str">
        <f t="shared" si="4"/>
        <v>15130</v>
      </c>
      <c r="C32" s="49" t="s">
        <v>27</v>
      </c>
      <c r="D32" s="14" t="s">
        <v>30</v>
      </c>
      <c r="E32" s="22">
        <v>4</v>
      </c>
      <c r="F32" s="24">
        <v>3</v>
      </c>
      <c r="G32" s="14" t="s">
        <v>64</v>
      </c>
      <c r="H32" s="14">
        <v>1806</v>
      </c>
      <c r="I32" s="47">
        <f t="shared" si="5"/>
        <v>1206</v>
      </c>
      <c r="J32" s="52" t="s">
        <v>19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W32" s="2">
        <v>79.8</v>
      </c>
      <c r="AX32" s="2">
        <v>80.8</v>
      </c>
      <c r="AY32" s="2">
        <v>1011.6</v>
      </c>
      <c r="AZ32" s="2">
        <v>1011.1</v>
      </c>
      <c r="BA32" s="2">
        <v>0</v>
      </c>
      <c r="BB32" s="2">
        <v>2</v>
      </c>
      <c r="BC32" s="2">
        <v>11.4</v>
      </c>
      <c r="BD32" s="2">
        <v>2</v>
      </c>
      <c r="BE32" s="2" t="s">
        <v>19</v>
      </c>
      <c r="BF32" s="2">
        <v>10</v>
      </c>
      <c r="BL32" s="105">
        <f t="shared" si="0"/>
        <v>0</v>
      </c>
      <c r="BM32" s="105">
        <f t="shared" si="1"/>
        <v>0</v>
      </c>
      <c r="BN32" s="99">
        <f t="shared" si="2"/>
        <v>0</v>
      </c>
      <c r="BO32" s="105">
        <f t="shared" si="3"/>
        <v>0</v>
      </c>
    </row>
    <row r="33" spans="1:67" x14ac:dyDescent="0.25">
      <c r="A33" s="1">
        <v>42134</v>
      </c>
      <c r="B33" s="7" t="str">
        <f t="shared" si="4"/>
        <v>15130</v>
      </c>
      <c r="C33" s="49" t="s">
        <v>27</v>
      </c>
      <c r="D33" s="14" t="s">
        <v>30</v>
      </c>
      <c r="E33" s="22">
        <v>4</v>
      </c>
      <c r="F33" s="24">
        <v>4</v>
      </c>
      <c r="G33" s="14" t="s">
        <v>64</v>
      </c>
      <c r="H33" s="49">
        <v>1813</v>
      </c>
      <c r="I33" s="47">
        <f t="shared" si="5"/>
        <v>1213</v>
      </c>
      <c r="J33" s="52" t="s">
        <v>19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W33" s="2">
        <v>79.8</v>
      </c>
      <c r="AX33" s="2">
        <v>80.8</v>
      </c>
      <c r="AY33" s="2">
        <v>1011.6</v>
      </c>
      <c r="AZ33" s="2">
        <v>1011.1</v>
      </c>
      <c r="BA33" s="2">
        <v>0</v>
      </c>
      <c r="BB33" s="2">
        <v>2</v>
      </c>
      <c r="BC33" s="2">
        <v>11.3</v>
      </c>
      <c r="BD33" s="2">
        <v>2</v>
      </c>
      <c r="BE33" s="2" t="s">
        <v>19</v>
      </c>
      <c r="BF33" s="2">
        <v>10</v>
      </c>
      <c r="BL33" s="105">
        <f t="shared" si="0"/>
        <v>0</v>
      </c>
      <c r="BM33" s="105">
        <f t="shared" si="1"/>
        <v>0</v>
      </c>
      <c r="BN33" s="99">
        <f t="shared" si="2"/>
        <v>0</v>
      </c>
      <c r="BO33" s="105">
        <f t="shared" si="3"/>
        <v>0</v>
      </c>
    </row>
    <row r="34" spans="1:67" x14ac:dyDescent="0.25">
      <c r="A34" s="1">
        <v>42134</v>
      </c>
      <c r="B34" s="7" t="str">
        <f t="shared" si="4"/>
        <v>15130</v>
      </c>
      <c r="C34" s="49" t="s">
        <v>27</v>
      </c>
      <c r="D34" s="14" t="s">
        <v>30</v>
      </c>
      <c r="E34" s="22">
        <v>4</v>
      </c>
      <c r="F34" s="24">
        <v>5</v>
      </c>
      <c r="G34" s="14" t="s">
        <v>64</v>
      </c>
      <c r="H34" s="49">
        <v>1822</v>
      </c>
      <c r="I34" s="47">
        <f t="shared" si="5"/>
        <v>1222</v>
      </c>
      <c r="J34" s="52" t="s">
        <v>19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W34" s="2">
        <v>79.8</v>
      </c>
      <c r="AX34" s="2">
        <v>80.8</v>
      </c>
      <c r="AY34" s="2">
        <v>1011.6</v>
      </c>
      <c r="AZ34" s="2">
        <v>1011.1</v>
      </c>
      <c r="BA34" s="2">
        <v>0</v>
      </c>
      <c r="BB34" s="2">
        <v>2</v>
      </c>
      <c r="BC34" s="2">
        <v>13</v>
      </c>
      <c r="BD34" s="2">
        <v>2</v>
      </c>
      <c r="BE34" s="2" t="s">
        <v>19</v>
      </c>
      <c r="BF34" s="2">
        <v>10</v>
      </c>
      <c r="BL34" s="105">
        <f t="shared" si="0"/>
        <v>0</v>
      </c>
      <c r="BM34" s="105">
        <f t="shared" si="1"/>
        <v>0</v>
      </c>
      <c r="BN34" s="99">
        <f t="shared" si="2"/>
        <v>0</v>
      </c>
      <c r="BO34" s="105">
        <f t="shared" si="3"/>
        <v>0</v>
      </c>
    </row>
    <row r="35" spans="1:67" x14ac:dyDescent="0.25">
      <c r="A35" s="1">
        <v>42134</v>
      </c>
      <c r="B35" s="7" t="str">
        <f t="shared" si="4"/>
        <v>15130</v>
      </c>
      <c r="C35" s="49" t="s">
        <v>27</v>
      </c>
      <c r="D35" s="14" t="s">
        <v>30</v>
      </c>
      <c r="E35" s="22">
        <v>4</v>
      </c>
      <c r="F35" s="24">
        <v>6</v>
      </c>
      <c r="G35" s="14" t="s">
        <v>64</v>
      </c>
      <c r="H35" s="49">
        <v>1830</v>
      </c>
      <c r="I35" s="47">
        <f t="shared" si="5"/>
        <v>1230</v>
      </c>
      <c r="J35" s="52" t="s">
        <v>19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W35" s="2">
        <v>79.8</v>
      </c>
      <c r="AX35" s="2">
        <v>80.8</v>
      </c>
      <c r="AY35" s="2">
        <v>1011.6</v>
      </c>
      <c r="AZ35" s="2">
        <v>1011.1</v>
      </c>
      <c r="BA35" s="2">
        <v>0</v>
      </c>
      <c r="BB35" s="2">
        <v>3</v>
      </c>
      <c r="BC35" s="2">
        <v>13.5</v>
      </c>
      <c r="BD35" s="2">
        <v>2</v>
      </c>
      <c r="BE35" s="2" t="s">
        <v>19</v>
      </c>
      <c r="BF35" s="2">
        <v>10</v>
      </c>
      <c r="BL35" s="105">
        <f t="shared" si="0"/>
        <v>0</v>
      </c>
      <c r="BM35" s="105">
        <f t="shared" si="1"/>
        <v>0</v>
      </c>
      <c r="BN35" s="99">
        <f t="shared" si="2"/>
        <v>0</v>
      </c>
      <c r="BO35" s="105">
        <f t="shared" si="3"/>
        <v>0</v>
      </c>
    </row>
    <row r="36" spans="1:67" s="93" customFormat="1" x14ac:dyDescent="0.25">
      <c r="A36" s="95" t="s">
        <v>18</v>
      </c>
      <c r="B36" s="96" t="s">
        <v>18</v>
      </c>
      <c r="C36" s="72" t="s">
        <v>27</v>
      </c>
      <c r="D36" s="93" t="s">
        <v>18</v>
      </c>
      <c r="E36" s="23">
        <v>4</v>
      </c>
      <c r="F36" s="73">
        <v>7</v>
      </c>
      <c r="G36" s="93" t="s">
        <v>64</v>
      </c>
      <c r="H36" s="93" t="s">
        <v>18</v>
      </c>
      <c r="I36" s="23" t="s">
        <v>18</v>
      </c>
      <c r="J36" s="97" t="s">
        <v>18</v>
      </c>
      <c r="L36" s="93" t="s">
        <v>18</v>
      </c>
      <c r="M36" s="93" t="s">
        <v>18</v>
      </c>
      <c r="N36" s="93" t="s">
        <v>18</v>
      </c>
      <c r="O36" s="93" t="s">
        <v>18</v>
      </c>
      <c r="P36" s="93" t="s">
        <v>18</v>
      </c>
      <c r="Q36" s="93" t="s">
        <v>18</v>
      </c>
      <c r="AF36" s="93" t="s">
        <v>18</v>
      </c>
      <c r="AG36" s="93" t="s">
        <v>18</v>
      </c>
      <c r="AH36" s="93" t="s">
        <v>18</v>
      </c>
      <c r="AI36" s="93" t="s">
        <v>18</v>
      </c>
      <c r="AJ36" s="93" t="s">
        <v>18</v>
      </c>
      <c r="AK36" s="93" t="s">
        <v>18</v>
      </c>
      <c r="AW36" s="98" t="s">
        <v>18</v>
      </c>
      <c r="AX36" s="98" t="s">
        <v>18</v>
      </c>
      <c r="AY36" s="98" t="s">
        <v>18</v>
      </c>
      <c r="AZ36" s="98" t="s">
        <v>18</v>
      </c>
      <c r="BA36" s="98" t="s">
        <v>18</v>
      </c>
      <c r="BB36" s="98" t="s">
        <v>18</v>
      </c>
      <c r="BC36" s="98" t="s">
        <v>18</v>
      </c>
      <c r="BD36" s="98" t="s">
        <v>18</v>
      </c>
      <c r="BE36" s="98" t="s">
        <v>18</v>
      </c>
      <c r="BF36" s="98" t="s">
        <v>18</v>
      </c>
      <c r="BG36" s="98"/>
      <c r="BH36" s="98"/>
      <c r="BI36" s="5"/>
      <c r="BL36" s="106" t="str">
        <f t="shared" si="0"/>
        <v>-</v>
      </c>
      <c r="BM36" s="106" t="str">
        <f t="shared" si="1"/>
        <v>-</v>
      </c>
      <c r="BN36" s="107" t="str">
        <f t="shared" si="2"/>
        <v>-</v>
      </c>
      <c r="BO36" s="106" t="str">
        <f t="shared" si="3"/>
        <v>-</v>
      </c>
    </row>
    <row r="37" spans="1:67" x14ac:dyDescent="0.25">
      <c r="A37" s="64">
        <v>42132</v>
      </c>
      <c r="B37" s="7" t="str">
        <f t="shared" si="4"/>
        <v>15128</v>
      </c>
      <c r="C37" s="49" t="s">
        <v>27</v>
      </c>
      <c r="D37" s="49" t="s">
        <v>28</v>
      </c>
      <c r="E37" s="22">
        <v>6</v>
      </c>
      <c r="F37" s="24">
        <v>1</v>
      </c>
      <c r="G37" s="49" t="s">
        <v>65</v>
      </c>
      <c r="H37" s="49">
        <v>1937</v>
      </c>
      <c r="I37" s="47">
        <f t="shared" ref="I37:I46" si="6">H37-600</f>
        <v>1337</v>
      </c>
      <c r="J37" s="52" t="s">
        <v>17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W37" s="2">
        <v>82.3</v>
      </c>
      <c r="AX37" s="2">
        <v>81.099999999999994</v>
      </c>
      <c r="AY37" s="2">
        <v>1013.5</v>
      </c>
      <c r="AZ37" s="2">
        <v>1013.1</v>
      </c>
      <c r="BA37" s="2">
        <v>0</v>
      </c>
      <c r="BB37" s="2">
        <v>2</v>
      </c>
      <c r="BC37" s="2">
        <v>5.5</v>
      </c>
      <c r="BD37" s="2">
        <v>2</v>
      </c>
      <c r="BE37" s="2" t="s">
        <v>19</v>
      </c>
      <c r="BF37" s="2">
        <v>10</v>
      </c>
      <c r="BL37" s="105">
        <f t="shared" si="0"/>
        <v>0</v>
      </c>
      <c r="BM37" s="105">
        <f t="shared" si="1"/>
        <v>0</v>
      </c>
      <c r="BN37" s="99">
        <f t="shared" si="2"/>
        <v>0</v>
      </c>
      <c r="BO37" s="105">
        <f t="shared" si="3"/>
        <v>0</v>
      </c>
    </row>
    <row r="38" spans="1:67" x14ac:dyDescent="0.25">
      <c r="A38" s="64">
        <v>42132</v>
      </c>
      <c r="B38" s="7" t="str">
        <f t="shared" si="4"/>
        <v>15128</v>
      </c>
      <c r="C38" s="49" t="s">
        <v>27</v>
      </c>
      <c r="D38" s="49" t="s">
        <v>28</v>
      </c>
      <c r="E38" s="22">
        <v>6</v>
      </c>
      <c r="F38" s="24">
        <v>2</v>
      </c>
      <c r="G38" s="49" t="s">
        <v>65</v>
      </c>
      <c r="H38" s="49">
        <v>1921</v>
      </c>
      <c r="I38" s="47">
        <f t="shared" si="6"/>
        <v>1321</v>
      </c>
      <c r="J38" s="52" t="s">
        <v>17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W38" s="2">
        <v>82.3</v>
      </c>
      <c r="AX38" s="2">
        <v>81.099999999999994</v>
      </c>
      <c r="AY38" s="2">
        <v>1013.5</v>
      </c>
      <c r="AZ38" s="2">
        <v>1013.1</v>
      </c>
      <c r="BA38" s="2">
        <v>0</v>
      </c>
      <c r="BB38" s="2">
        <v>2</v>
      </c>
      <c r="BC38" s="2">
        <v>9.8000000000000007</v>
      </c>
      <c r="BD38" s="2">
        <v>2</v>
      </c>
      <c r="BE38" s="2" t="s">
        <v>19</v>
      </c>
      <c r="BF38" s="2">
        <v>10</v>
      </c>
      <c r="BL38" s="105">
        <f t="shared" si="0"/>
        <v>0</v>
      </c>
      <c r="BM38" s="105">
        <f t="shared" si="1"/>
        <v>0</v>
      </c>
      <c r="BN38" s="99">
        <f t="shared" si="2"/>
        <v>0</v>
      </c>
      <c r="BO38" s="105">
        <f t="shared" si="3"/>
        <v>0</v>
      </c>
    </row>
    <row r="39" spans="1:67" x14ac:dyDescent="0.25">
      <c r="A39" s="64">
        <v>42132</v>
      </c>
      <c r="B39" s="7" t="str">
        <f t="shared" si="4"/>
        <v>15128</v>
      </c>
      <c r="C39" s="49" t="s">
        <v>27</v>
      </c>
      <c r="D39" s="49" t="s">
        <v>28</v>
      </c>
      <c r="E39" s="22">
        <v>6</v>
      </c>
      <c r="F39" s="24">
        <v>3</v>
      </c>
      <c r="G39" s="49" t="s">
        <v>65</v>
      </c>
      <c r="H39" s="49">
        <v>1908</v>
      </c>
      <c r="I39" s="47">
        <f t="shared" si="6"/>
        <v>1308</v>
      </c>
      <c r="J39" s="52" t="s">
        <v>17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W39" s="2">
        <v>82.3</v>
      </c>
      <c r="AX39" s="2">
        <v>81.099999999999994</v>
      </c>
      <c r="AY39" s="2">
        <v>1013.5</v>
      </c>
      <c r="AZ39" s="2">
        <v>1013.1</v>
      </c>
      <c r="BA39" s="2">
        <v>0</v>
      </c>
      <c r="BB39" s="2">
        <v>2</v>
      </c>
      <c r="BC39" s="2">
        <v>6.6</v>
      </c>
      <c r="BD39" s="2">
        <v>2</v>
      </c>
      <c r="BE39" s="2" t="s">
        <v>19</v>
      </c>
      <c r="BF39" s="2">
        <v>10</v>
      </c>
      <c r="BL39" s="105">
        <f t="shared" si="0"/>
        <v>0</v>
      </c>
      <c r="BM39" s="105">
        <f t="shared" si="1"/>
        <v>0</v>
      </c>
      <c r="BN39" s="99">
        <f t="shared" si="2"/>
        <v>0</v>
      </c>
      <c r="BO39" s="105">
        <f t="shared" si="3"/>
        <v>0</v>
      </c>
    </row>
    <row r="40" spans="1:67" x14ac:dyDescent="0.25">
      <c r="A40" s="64">
        <v>42132</v>
      </c>
      <c r="B40" s="7" t="str">
        <f t="shared" si="4"/>
        <v>15128</v>
      </c>
      <c r="C40" s="49" t="s">
        <v>27</v>
      </c>
      <c r="D40" s="49" t="s">
        <v>28</v>
      </c>
      <c r="E40" s="22">
        <v>6</v>
      </c>
      <c r="F40" s="24">
        <v>4</v>
      </c>
      <c r="G40" s="49" t="s">
        <v>65</v>
      </c>
      <c r="H40" s="49">
        <v>1854</v>
      </c>
      <c r="I40" s="47">
        <f t="shared" si="6"/>
        <v>1254</v>
      </c>
      <c r="J40" s="52" t="s">
        <v>17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W40" s="2">
        <v>82.3</v>
      </c>
      <c r="AX40" s="2">
        <v>81.099999999999994</v>
      </c>
      <c r="AY40" s="2">
        <v>1013.5</v>
      </c>
      <c r="AZ40" s="2">
        <v>1013.1</v>
      </c>
      <c r="BA40" s="2">
        <v>0</v>
      </c>
      <c r="BB40" s="2">
        <v>2</v>
      </c>
      <c r="BC40" s="2">
        <v>5.2</v>
      </c>
      <c r="BD40" s="2">
        <v>2</v>
      </c>
      <c r="BE40" s="2" t="s">
        <v>19</v>
      </c>
      <c r="BF40" s="2">
        <v>10</v>
      </c>
      <c r="BL40" s="105">
        <f t="shared" si="0"/>
        <v>0</v>
      </c>
      <c r="BM40" s="105">
        <f t="shared" si="1"/>
        <v>0</v>
      </c>
      <c r="BN40" s="99">
        <f t="shared" si="2"/>
        <v>0</v>
      </c>
      <c r="BO40" s="105">
        <f t="shared" si="3"/>
        <v>0</v>
      </c>
    </row>
    <row r="41" spans="1:67" x14ac:dyDescent="0.25">
      <c r="A41" s="64">
        <v>42132</v>
      </c>
      <c r="B41" s="7" t="str">
        <f t="shared" si="4"/>
        <v>15128</v>
      </c>
      <c r="C41" s="49" t="s">
        <v>27</v>
      </c>
      <c r="D41" s="49" t="s">
        <v>28</v>
      </c>
      <c r="E41" s="22">
        <v>6</v>
      </c>
      <c r="F41" s="24">
        <v>5</v>
      </c>
      <c r="G41" s="49" t="s">
        <v>65</v>
      </c>
      <c r="H41" s="49">
        <v>1841</v>
      </c>
      <c r="I41" s="47">
        <f t="shared" si="6"/>
        <v>1241</v>
      </c>
      <c r="J41" s="52" t="s">
        <v>17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W41" s="2">
        <v>82.3</v>
      </c>
      <c r="AX41" s="2">
        <v>81.099999999999994</v>
      </c>
      <c r="AY41" s="2">
        <v>1013.5</v>
      </c>
      <c r="AZ41" s="2">
        <v>1013.1</v>
      </c>
      <c r="BA41" s="2">
        <v>0</v>
      </c>
      <c r="BB41" s="2">
        <v>2</v>
      </c>
      <c r="BC41" s="2">
        <v>4.7</v>
      </c>
      <c r="BD41" s="2">
        <v>2</v>
      </c>
      <c r="BE41" s="2" t="s">
        <v>19</v>
      </c>
      <c r="BF41" s="2">
        <v>10</v>
      </c>
      <c r="BL41" s="105">
        <f t="shared" si="0"/>
        <v>0</v>
      </c>
      <c r="BM41" s="105">
        <f t="shared" si="1"/>
        <v>0</v>
      </c>
      <c r="BN41" s="99">
        <f t="shared" si="2"/>
        <v>0</v>
      </c>
      <c r="BO41" s="105">
        <f t="shared" si="3"/>
        <v>0</v>
      </c>
    </row>
    <row r="42" spans="1:67" x14ac:dyDescent="0.25">
      <c r="A42" s="64">
        <v>42132</v>
      </c>
      <c r="B42" s="7" t="str">
        <f t="shared" si="4"/>
        <v>15128</v>
      </c>
      <c r="C42" s="49" t="s">
        <v>27</v>
      </c>
      <c r="D42" s="49" t="s">
        <v>28</v>
      </c>
      <c r="E42" s="22">
        <v>6</v>
      </c>
      <c r="F42" s="24">
        <v>6</v>
      </c>
      <c r="G42" s="49" t="s">
        <v>65</v>
      </c>
      <c r="H42" s="49">
        <v>1827</v>
      </c>
      <c r="I42" s="47">
        <f t="shared" si="6"/>
        <v>1227</v>
      </c>
      <c r="J42" s="52" t="s">
        <v>17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W42" s="2">
        <v>82.3</v>
      </c>
      <c r="AX42" s="2">
        <v>81.099999999999994</v>
      </c>
      <c r="AY42" s="2">
        <v>1013.5</v>
      </c>
      <c r="AZ42" s="2">
        <v>1013.1</v>
      </c>
      <c r="BA42" s="2">
        <v>0</v>
      </c>
      <c r="BB42" s="2">
        <v>3</v>
      </c>
      <c r="BC42" s="2">
        <v>5.0999999999999996</v>
      </c>
      <c r="BD42" s="2">
        <v>2</v>
      </c>
      <c r="BE42" s="2" t="s">
        <v>19</v>
      </c>
      <c r="BF42" s="2">
        <v>10</v>
      </c>
      <c r="BL42" s="105">
        <f t="shared" si="0"/>
        <v>0</v>
      </c>
      <c r="BM42" s="105">
        <f t="shared" si="1"/>
        <v>0</v>
      </c>
      <c r="BN42" s="99">
        <f t="shared" si="2"/>
        <v>0</v>
      </c>
      <c r="BO42" s="105">
        <f t="shared" si="3"/>
        <v>0</v>
      </c>
    </row>
    <row r="43" spans="1:67" x14ac:dyDescent="0.25">
      <c r="A43" s="64">
        <v>42132</v>
      </c>
      <c r="B43" s="7" t="str">
        <f t="shared" si="4"/>
        <v>15128</v>
      </c>
      <c r="C43" s="49" t="s">
        <v>27</v>
      </c>
      <c r="D43" s="49" t="s">
        <v>28</v>
      </c>
      <c r="E43" s="22">
        <v>6</v>
      </c>
      <c r="F43" s="24">
        <v>7</v>
      </c>
      <c r="G43" s="49" t="s">
        <v>65</v>
      </c>
      <c r="H43" s="49">
        <v>1816</v>
      </c>
      <c r="I43" s="47">
        <f t="shared" si="6"/>
        <v>1216</v>
      </c>
      <c r="J43" s="52" t="s">
        <v>17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W43" s="2">
        <v>82.3</v>
      </c>
      <c r="AX43" s="2">
        <v>81.099999999999994</v>
      </c>
      <c r="AY43" s="2">
        <v>1013.5</v>
      </c>
      <c r="AZ43" s="2">
        <v>1013.1</v>
      </c>
      <c r="BA43" s="2">
        <v>0</v>
      </c>
      <c r="BB43" s="2">
        <v>2</v>
      </c>
      <c r="BC43" s="2">
        <v>2</v>
      </c>
      <c r="BD43" s="2">
        <v>2</v>
      </c>
      <c r="BE43" s="2" t="s">
        <v>19</v>
      </c>
      <c r="BF43" s="2">
        <v>10</v>
      </c>
      <c r="BL43" s="105">
        <f t="shared" si="0"/>
        <v>0</v>
      </c>
      <c r="BM43" s="105">
        <f t="shared" si="1"/>
        <v>0</v>
      </c>
      <c r="BN43" s="99">
        <f t="shared" si="2"/>
        <v>0</v>
      </c>
      <c r="BO43" s="105">
        <f t="shared" si="3"/>
        <v>0</v>
      </c>
    </row>
    <row r="44" spans="1:67" x14ac:dyDescent="0.25">
      <c r="A44" s="64">
        <v>42132</v>
      </c>
      <c r="B44" s="7" t="str">
        <f t="shared" si="4"/>
        <v>15128</v>
      </c>
      <c r="C44" s="49" t="s">
        <v>27</v>
      </c>
      <c r="D44" s="49" t="s">
        <v>28</v>
      </c>
      <c r="E44" s="22">
        <v>6</v>
      </c>
      <c r="F44" s="24">
        <v>8</v>
      </c>
      <c r="G44" s="49" t="s">
        <v>65</v>
      </c>
      <c r="H44" s="49">
        <v>1806</v>
      </c>
      <c r="I44" s="47">
        <f t="shared" si="6"/>
        <v>1206</v>
      </c>
      <c r="J44" s="52" t="s">
        <v>17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AF44">
        <v>0</v>
      </c>
      <c r="AG44">
        <v>0</v>
      </c>
      <c r="AH44">
        <v>0</v>
      </c>
      <c r="AI44">
        <v>0</v>
      </c>
      <c r="AJ44">
        <v>1</v>
      </c>
      <c r="AK44">
        <v>0</v>
      </c>
      <c r="AN44" t="s">
        <v>31</v>
      </c>
      <c r="AO44" t="s">
        <v>32</v>
      </c>
      <c r="AP44">
        <v>337</v>
      </c>
      <c r="AU44">
        <v>1</v>
      </c>
      <c r="AW44" s="2">
        <v>82.3</v>
      </c>
      <c r="AX44" s="2">
        <v>81.099999999999994</v>
      </c>
      <c r="AY44" s="2">
        <v>1013.5</v>
      </c>
      <c r="AZ44" s="2">
        <v>1013.1</v>
      </c>
      <c r="BA44" s="2">
        <v>0</v>
      </c>
      <c r="BB44" s="2">
        <v>3</v>
      </c>
      <c r="BC44" s="2">
        <v>4.2</v>
      </c>
      <c r="BD44" s="2">
        <v>2</v>
      </c>
      <c r="BE44" s="2" t="s">
        <v>19</v>
      </c>
      <c r="BF44" s="2">
        <v>10</v>
      </c>
      <c r="BL44" s="105">
        <f t="shared" si="0"/>
        <v>0</v>
      </c>
      <c r="BM44" s="105">
        <f t="shared" si="1"/>
        <v>0</v>
      </c>
      <c r="BN44" s="99">
        <f t="shared" si="2"/>
        <v>0</v>
      </c>
      <c r="BO44" s="105">
        <f t="shared" si="3"/>
        <v>0</v>
      </c>
    </row>
    <row r="45" spans="1:67" x14ac:dyDescent="0.25">
      <c r="A45" s="64">
        <v>42132</v>
      </c>
      <c r="B45" s="7" t="str">
        <f t="shared" si="4"/>
        <v>15128</v>
      </c>
      <c r="C45" s="49" t="s">
        <v>27</v>
      </c>
      <c r="D45" s="49" t="s">
        <v>28</v>
      </c>
      <c r="E45" s="22">
        <v>6</v>
      </c>
      <c r="F45" s="24">
        <v>9</v>
      </c>
      <c r="G45" s="49" t="s">
        <v>65</v>
      </c>
      <c r="H45" s="49">
        <v>1752</v>
      </c>
      <c r="I45" s="47">
        <f t="shared" si="6"/>
        <v>1152</v>
      </c>
      <c r="J45" s="52" t="s">
        <v>17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W45" s="2">
        <v>82.3</v>
      </c>
      <c r="AX45" s="2">
        <v>81.099999999999994</v>
      </c>
      <c r="AY45" s="2">
        <v>1013.5</v>
      </c>
      <c r="AZ45" s="2">
        <v>1013.1</v>
      </c>
      <c r="BA45" s="2">
        <v>0</v>
      </c>
      <c r="BB45" s="2">
        <v>2</v>
      </c>
      <c r="BC45" s="2">
        <v>7</v>
      </c>
      <c r="BD45" s="2">
        <v>2</v>
      </c>
      <c r="BE45" s="2" t="s">
        <v>19</v>
      </c>
      <c r="BF45" s="2">
        <v>10</v>
      </c>
      <c r="BL45" s="105">
        <f t="shared" si="0"/>
        <v>0</v>
      </c>
      <c r="BM45" s="105">
        <f t="shared" si="1"/>
        <v>0</v>
      </c>
      <c r="BN45" s="99">
        <f t="shared" si="2"/>
        <v>0</v>
      </c>
      <c r="BO45" s="105">
        <f t="shared" si="3"/>
        <v>0</v>
      </c>
    </row>
    <row r="46" spans="1:67" s="93" customFormat="1" x14ac:dyDescent="0.25">
      <c r="A46" s="95">
        <v>42132</v>
      </c>
      <c r="B46" s="96" t="str">
        <f t="shared" si="4"/>
        <v>15128</v>
      </c>
      <c r="C46" s="72" t="s">
        <v>27</v>
      </c>
      <c r="D46" s="72" t="s">
        <v>28</v>
      </c>
      <c r="E46" s="23">
        <v>6</v>
      </c>
      <c r="F46" s="73">
        <v>10</v>
      </c>
      <c r="G46" s="72" t="s">
        <v>65</v>
      </c>
      <c r="H46" s="72">
        <v>1740</v>
      </c>
      <c r="I46" s="23">
        <f t="shared" si="6"/>
        <v>1140</v>
      </c>
      <c r="J46" s="97" t="s">
        <v>17</v>
      </c>
      <c r="L46" s="93">
        <v>0</v>
      </c>
      <c r="M46" s="93">
        <v>0</v>
      </c>
      <c r="N46" s="93">
        <v>0</v>
      </c>
      <c r="O46" s="93">
        <v>0</v>
      </c>
      <c r="P46" s="93">
        <v>0</v>
      </c>
      <c r="Q46" s="93">
        <v>0</v>
      </c>
      <c r="AF46" s="93">
        <v>0</v>
      </c>
      <c r="AG46" s="93">
        <v>0</v>
      </c>
      <c r="AH46" s="93">
        <v>0</v>
      </c>
      <c r="AI46" s="93">
        <v>0</v>
      </c>
      <c r="AJ46" s="93">
        <v>0</v>
      </c>
      <c r="AK46" s="93">
        <v>0</v>
      </c>
      <c r="AW46" s="98">
        <v>82.3</v>
      </c>
      <c r="AX46" s="98">
        <v>81.099999999999994</v>
      </c>
      <c r="AY46" s="98">
        <v>1013.5</v>
      </c>
      <c r="AZ46" s="98">
        <v>1013.1</v>
      </c>
      <c r="BA46" s="98">
        <v>0</v>
      </c>
      <c r="BB46" s="98">
        <v>2</v>
      </c>
      <c r="BC46" s="98">
        <v>2</v>
      </c>
      <c r="BD46" s="98">
        <v>2</v>
      </c>
      <c r="BE46" s="98" t="s">
        <v>19</v>
      </c>
      <c r="BF46" s="98">
        <v>10</v>
      </c>
      <c r="BG46" s="98"/>
      <c r="BH46" s="98"/>
      <c r="BI46" s="5"/>
      <c r="BL46" s="106">
        <f t="shared" si="0"/>
        <v>0</v>
      </c>
      <c r="BM46" s="106">
        <f t="shared" si="1"/>
        <v>0</v>
      </c>
      <c r="BN46" s="107">
        <f t="shared" si="2"/>
        <v>0</v>
      </c>
      <c r="BO46" s="106">
        <f t="shared" si="3"/>
        <v>0</v>
      </c>
    </row>
    <row r="47" spans="1:67" x14ac:dyDescent="0.25">
      <c r="A47" s="64">
        <v>42134</v>
      </c>
      <c r="B47" s="7" t="str">
        <f t="shared" si="4"/>
        <v>15130</v>
      </c>
      <c r="C47" s="49" t="s">
        <v>27</v>
      </c>
      <c r="D47" s="14" t="s">
        <v>48</v>
      </c>
      <c r="E47" s="22">
        <v>7</v>
      </c>
      <c r="F47" s="24">
        <v>1</v>
      </c>
      <c r="G47" s="14" t="s">
        <v>64</v>
      </c>
      <c r="H47" s="14">
        <v>1729</v>
      </c>
      <c r="I47" s="47">
        <f t="shared" si="5"/>
        <v>1129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W47" s="2">
        <v>81.5</v>
      </c>
      <c r="AX47" s="2">
        <v>80</v>
      </c>
      <c r="AY47" s="2">
        <v>1011.1</v>
      </c>
      <c r="AZ47" s="2">
        <v>1011.6</v>
      </c>
      <c r="BA47" s="2">
        <v>0</v>
      </c>
      <c r="BB47" s="2">
        <v>3</v>
      </c>
      <c r="BC47" s="2">
        <v>20.399999999999999</v>
      </c>
      <c r="BD47" s="2">
        <v>2</v>
      </c>
      <c r="BE47" s="2" t="s">
        <v>17</v>
      </c>
      <c r="BF47" s="2">
        <v>8</v>
      </c>
      <c r="BL47" s="105">
        <f t="shared" si="0"/>
        <v>0</v>
      </c>
      <c r="BM47" s="105">
        <f t="shared" si="1"/>
        <v>0</v>
      </c>
      <c r="BN47" s="99">
        <f t="shared" si="2"/>
        <v>0</v>
      </c>
      <c r="BO47" s="105">
        <f t="shared" si="3"/>
        <v>0</v>
      </c>
    </row>
    <row r="48" spans="1:67" x14ac:dyDescent="0.25">
      <c r="A48" s="64">
        <v>42134</v>
      </c>
      <c r="B48" s="7" t="str">
        <f t="shared" si="4"/>
        <v>15130</v>
      </c>
      <c r="C48" s="49" t="s">
        <v>27</v>
      </c>
      <c r="D48" s="14" t="s">
        <v>48</v>
      </c>
      <c r="E48" s="22">
        <v>7</v>
      </c>
      <c r="F48" s="24">
        <v>2</v>
      </c>
      <c r="G48" s="14" t="s">
        <v>64</v>
      </c>
      <c r="H48" s="14">
        <v>1744</v>
      </c>
      <c r="I48" s="47">
        <f t="shared" si="5"/>
        <v>1144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W48" s="2">
        <v>81.5</v>
      </c>
      <c r="AX48" s="2">
        <v>80</v>
      </c>
      <c r="AY48" s="2">
        <v>1011.1</v>
      </c>
      <c r="AZ48" s="2">
        <v>1011.6</v>
      </c>
      <c r="BA48" s="2">
        <v>0</v>
      </c>
      <c r="BB48" s="2">
        <v>2</v>
      </c>
      <c r="BC48" s="2">
        <v>14.4</v>
      </c>
      <c r="BD48" s="2">
        <v>2</v>
      </c>
      <c r="BE48" s="2" t="s">
        <v>17</v>
      </c>
      <c r="BF48" s="2">
        <v>8</v>
      </c>
      <c r="BL48" s="105">
        <f t="shared" si="0"/>
        <v>0</v>
      </c>
      <c r="BM48" s="105">
        <f t="shared" si="1"/>
        <v>0</v>
      </c>
      <c r="BN48" s="99">
        <f t="shared" si="2"/>
        <v>0</v>
      </c>
      <c r="BO48" s="105">
        <f t="shared" si="3"/>
        <v>0</v>
      </c>
    </row>
    <row r="49" spans="1:67" x14ac:dyDescent="0.25">
      <c r="A49" s="64">
        <v>42134</v>
      </c>
      <c r="B49" s="7" t="str">
        <f t="shared" si="4"/>
        <v>15130</v>
      </c>
      <c r="C49" s="49" t="s">
        <v>27</v>
      </c>
      <c r="D49" s="14" t="s">
        <v>48</v>
      </c>
      <c r="E49" s="22">
        <v>7</v>
      </c>
      <c r="F49" s="24">
        <v>3</v>
      </c>
      <c r="G49" s="14" t="s">
        <v>64</v>
      </c>
      <c r="H49" s="14">
        <v>1755</v>
      </c>
      <c r="I49" s="47">
        <f t="shared" si="5"/>
        <v>1155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W49" s="2">
        <v>81.5</v>
      </c>
      <c r="AX49" s="2">
        <v>80</v>
      </c>
      <c r="AY49" s="2">
        <v>1011.1</v>
      </c>
      <c r="AZ49" s="2">
        <v>1011.6</v>
      </c>
      <c r="BA49" s="2">
        <v>0</v>
      </c>
      <c r="BB49" s="2">
        <v>2</v>
      </c>
      <c r="BC49" s="2">
        <v>17.100000000000001</v>
      </c>
      <c r="BD49" s="2">
        <v>2</v>
      </c>
      <c r="BE49" s="2" t="s">
        <v>17</v>
      </c>
      <c r="BF49" s="2">
        <v>8</v>
      </c>
      <c r="BL49" s="105">
        <f t="shared" si="0"/>
        <v>0</v>
      </c>
      <c r="BM49" s="105">
        <f t="shared" si="1"/>
        <v>0</v>
      </c>
      <c r="BN49" s="99">
        <f t="shared" si="2"/>
        <v>0</v>
      </c>
      <c r="BO49" s="105">
        <f t="shared" si="3"/>
        <v>0</v>
      </c>
    </row>
    <row r="50" spans="1:67" x14ac:dyDescent="0.25">
      <c r="A50" s="64">
        <v>42134</v>
      </c>
      <c r="B50" s="7" t="str">
        <f t="shared" si="4"/>
        <v>15130</v>
      </c>
      <c r="C50" s="49" t="s">
        <v>27</v>
      </c>
      <c r="D50" s="14" t="s">
        <v>48</v>
      </c>
      <c r="E50" s="22">
        <v>7</v>
      </c>
      <c r="F50" s="24">
        <v>4</v>
      </c>
      <c r="G50" s="14" t="s">
        <v>64</v>
      </c>
      <c r="H50" s="49">
        <v>1807</v>
      </c>
      <c r="I50" s="47">
        <f t="shared" si="5"/>
        <v>1207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W50" s="2">
        <v>81.5</v>
      </c>
      <c r="AX50" s="2">
        <v>80</v>
      </c>
      <c r="AY50" s="2">
        <v>1011.1</v>
      </c>
      <c r="AZ50" s="2">
        <v>1011.6</v>
      </c>
      <c r="BA50" s="2">
        <v>0</v>
      </c>
      <c r="BB50" s="2">
        <v>2</v>
      </c>
      <c r="BC50" s="2">
        <v>16.5</v>
      </c>
      <c r="BD50" s="2">
        <v>2</v>
      </c>
      <c r="BE50" s="2" t="s">
        <v>17</v>
      </c>
      <c r="BF50" s="2">
        <v>8</v>
      </c>
      <c r="BL50" s="105">
        <f t="shared" si="0"/>
        <v>0</v>
      </c>
      <c r="BM50" s="105">
        <f t="shared" si="1"/>
        <v>0</v>
      </c>
      <c r="BN50" s="99">
        <f t="shared" si="2"/>
        <v>0</v>
      </c>
      <c r="BO50" s="105">
        <f t="shared" si="3"/>
        <v>0</v>
      </c>
    </row>
    <row r="51" spans="1:67" x14ac:dyDescent="0.25">
      <c r="A51" s="64">
        <v>42134</v>
      </c>
      <c r="B51" s="7" t="str">
        <f t="shared" si="4"/>
        <v>15130</v>
      </c>
      <c r="C51" s="49" t="s">
        <v>27</v>
      </c>
      <c r="D51" s="14" t="s">
        <v>48</v>
      </c>
      <c r="E51" s="22">
        <v>7</v>
      </c>
      <c r="F51" s="24">
        <v>5</v>
      </c>
      <c r="G51" s="14" t="s">
        <v>64</v>
      </c>
      <c r="H51" s="49">
        <v>1819</v>
      </c>
      <c r="I51" s="47">
        <f t="shared" si="5"/>
        <v>1219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W51" s="2">
        <v>81.5</v>
      </c>
      <c r="AX51" s="2">
        <v>80</v>
      </c>
      <c r="AY51" s="2">
        <v>1011.1</v>
      </c>
      <c r="AZ51" s="2">
        <v>1011.6</v>
      </c>
      <c r="BA51" s="2">
        <v>0</v>
      </c>
      <c r="BB51" s="2">
        <v>2</v>
      </c>
      <c r="BC51" s="2">
        <v>16.7</v>
      </c>
      <c r="BD51" s="2">
        <v>2</v>
      </c>
      <c r="BE51" s="2" t="s">
        <v>17</v>
      </c>
      <c r="BF51" s="2">
        <v>8</v>
      </c>
      <c r="BL51" s="105">
        <f t="shared" si="0"/>
        <v>0</v>
      </c>
      <c r="BM51" s="105">
        <f t="shared" si="1"/>
        <v>0</v>
      </c>
      <c r="BN51" s="99">
        <f t="shared" si="2"/>
        <v>0</v>
      </c>
      <c r="BO51" s="105">
        <f t="shared" si="3"/>
        <v>0</v>
      </c>
    </row>
    <row r="52" spans="1:67" x14ac:dyDescent="0.25">
      <c r="A52" s="64">
        <v>42134</v>
      </c>
      <c r="B52" s="7" t="str">
        <f t="shared" si="4"/>
        <v>15130</v>
      </c>
      <c r="C52" s="49" t="s">
        <v>27</v>
      </c>
      <c r="D52" s="14" t="s">
        <v>48</v>
      </c>
      <c r="E52" s="22">
        <v>7</v>
      </c>
      <c r="F52" s="24">
        <v>6</v>
      </c>
      <c r="G52" s="14" t="s">
        <v>64</v>
      </c>
      <c r="H52" s="49">
        <v>1829</v>
      </c>
      <c r="I52" s="47">
        <f t="shared" si="5"/>
        <v>1229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W52" s="2">
        <v>81.5</v>
      </c>
      <c r="AX52" s="2">
        <v>80</v>
      </c>
      <c r="AY52" s="2">
        <v>1011.1</v>
      </c>
      <c r="AZ52" s="2">
        <v>1011.6</v>
      </c>
      <c r="BA52" s="2">
        <v>0</v>
      </c>
      <c r="BB52" s="2">
        <v>2</v>
      </c>
      <c r="BC52" s="2">
        <v>19.8</v>
      </c>
      <c r="BD52" s="2">
        <v>2</v>
      </c>
      <c r="BE52" s="2" t="s">
        <v>17</v>
      </c>
      <c r="BF52" s="2">
        <v>8</v>
      </c>
      <c r="BL52" s="105">
        <f t="shared" si="0"/>
        <v>0</v>
      </c>
      <c r="BM52" s="105">
        <f t="shared" si="1"/>
        <v>0</v>
      </c>
      <c r="BN52" s="99">
        <f t="shared" si="2"/>
        <v>0</v>
      </c>
      <c r="BO52" s="105">
        <f t="shared" si="3"/>
        <v>0</v>
      </c>
    </row>
    <row r="53" spans="1:67" x14ac:dyDescent="0.25">
      <c r="A53" s="64">
        <v>42134</v>
      </c>
      <c r="B53" s="7" t="str">
        <f t="shared" si="4"/>
        <v>15130</v>
      </c>
      <c r="C53" s="49" t="s">
        <v>27</v>
      </c>
      <c r="D53" s="14" t="s">
        <v>48</v>
      </c>
      <c r="E53" s="22">
        <v>7</v>
      </c>
      <c r="F53" s="24">
        <v>7</v>
      </c>
      <c r="G53" s="14" t="s">
        <v>64</v>
      </c>
      <c r="H53" s="49">
        <v>1925</v>
      </c>
      <c r="I53" s="47">
        <f t="shared" si="5"/>
        <v>1325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W53" s="2">
        <v>81.5</v>
      </c>
      <c r="AX53" s="2">
        <v>80</v>
      </c>
      <c r="AY53" s="2">
        <v>1011.1</v>
      </c>
      <c r="AZ53" s="2">
        <v>1011.6</v>
      </c>
      <c r="BA53" s="2">
        <v>0</v>
      </c>
      <c r="BB53" s="2">
        <v>4</v>
      </c>
      <c r="BC53" s="2">
        <v>19.7</v>
      </c>
      <c r="BD53" s="2">
        <v>2</v>
      </c>
      <c r="BE53" s="2" t="s">
        <v>17</v>
      </c>
      <c r="BF53" s="2">
        <v>8</v>
      </c>
      <c r="BL53" s="105">
        <f t="shared" si="0"/>
        <v>0</v>
      </c>
      <c r="BM53" s="105">
        <f t="shared" si="1"/>
        <v>0</v>
      </c>
      <c r="BN53" s="99">
        <f t="shared" si="2"/>
        <v>0</v>
      </c>
      <c r="BO53" s="105">
        <f t="shared" si="3"/>
        <v>0</v>
      </c>
    </row>
    <row r="54" spans="1:67" x14ac:dyDescent="0.25">
      <c r="A54" s="64" t="s">
        <v>18</v>
      </c>
      <c r="B54" s="7" t="s">
        <v>18</v>
      </c>
      <c r="C54" s="49" t="s">
        <v>27</v>
      </c>
      <c r="D54" s="14" t="s">
        <v>18</v>
      </c>
      <c r="E54" s="22">
        <v>7</v>
      </c>
      <c r="F54" s="24">
        <v>8</v>
      </c>
      <c r="G54" s="14" t="s">
        <v>18</v>
      </c>
      <c r="H54" s="14" t="s">
        <v>18</v>
      </c>
      <c r="I54" s="14" t="s">
        <v>18</v>
      </c>
      <c r="J54" s="52" t="s">
        <v>18</v>
      </c>
      <c r="L54" t="s">
        <v>18</v>
      </c>
      <c r="M54" t="s">
        <v>18</v>
      </c>
      <c r="N54" t="s">
        <v>18</v>
      </c>
      <c r="O54" t="s">
        <v>18</v>
      </c>
      <c r="P54" t="s">
        <v>18</v>
      </c>
      <c r="Q54" t="s">
        <v>18</v>
      </c>
      <c r="AF54" t="s">
        <v>18</v>
      </c>
      <c r="AG54" t="s">
        <v>18</v>
      </c>
      <c r="AH54" t="s">
        <v>18</v>
      </c>
      <c r="AI54" t="s">
        <v>18</v>
      </c>
      <c r="AJ54" t="s">
        <v>18</v>
      </c>
      <c r="AK54" t="s">
        <v>18</v>
      </c>
      <c r="AW54" s="2" t="s">
        <v>18</v>
      </c>
      <c r="AX54" s="2" t="s">
        <v>18</v>
      </c>
      <c r="AY54" s="2" t="s">
        <v>18</v>
      </c>
      <c r="AZ54" s="2" t="s">
        <v>18</v>
      </c>
      <c r="BA54" s="2" t="s">
        <v>18</v>
      </c>
      <c r="BB54" s="2" t="s">
        <v>18</v>
      </c>
      <c r="BC54" s="2" t="s">
        <v>18</v>
      </c>
      <c r="BD54" s="2" t="s">
        <v>18</v>
      </c>
      <c r="BE54" s="2" t="s">
        <v>18</v>
      </c>
      <c r="BF54" s="2" t="s">
        <v>18</v>
      </c>
      <c r="BL54" s="105" t="str">
        <f t="shared" si="0"/>
        <v>-</v>
      </c>
      <c r="BM54" s="105" t="str">
        <f t="shared" si="1"/>
        <v>-</v>
      </c>
      <c r="BN54" s="99" t="str">
        <f t="shared" si="2"/>
        <v>-</v>
      </c>
      <c r="BO54" s="105" t="str">
        <f t="shared" si="3"/>
        <v>-</v>
      </c>
    </row>
    <row r="55" spans="1:67" x14ac:dyDescent="0.25">
      <c r="A55" s="64" t="s">
        <v>18</v>
      </c>
      <c r="B55" s="7" t="s">
        <v>18</v>
      </c>
      <c r="C55" s="49" t="s">
        <v>27</v>
      </c>
      <c r="D55" s="14" t="s">
        <v>18</v>
      </c>
      <c r="E55" s="22">
        <v>7</v>
      </c>
      <c r="F55" s="24">
        <v>9</v>
      </c>
      <c r="G55" s="14" t="s">
        <v>18</v>
      </c>
      <c r="H55" s="14" t="s">
        <v>18</v>
      </c>
      <c r="I55" s="14" t="s">
        <v>18</v>
      </c>
      <c r="J55" s="52" t="s">
        <v>18</v>
      </c>
      <c r="L55" t="s">
        <v>18</v>
      </c>
      <c r="M55" t="s">
        <v>18</v>
      </c>
      <c r="N55" t="s">
        <v>18</v>
      </c>
      <c r="O55" t="s">
        <v>18</v>
      </c>
      <c r="P55" t="s">
        <v>18</v>
      </c>
      <c r="Q55" t="s">
        <v>18</v>
      </c>
      <c r="AF55" t="s">
        <v>18</v>
      </c>
      <c r="AG55" t="s">
        <v>18</v>
      </c>
      <c r="AH55" t="s">
        <v>18</v>
      </c>
      <c r="AI55" t="s">
        <v>18</v>
      </c>
      <c r="AJ55" t="s">
        <v>18</v>
      </c>
      <c r="AK55" t="s">
        <v>18</v>
      </c>
      <c r="AW55" s="2" t="s">
        <v>18</v>
      </c>
      <c r="AX55" s="2" t="s">
        <v>18</v>
      </c>
      <c r="AY55" s="2" t="s">
        <v>18</v>
      </c>
      <c r="AZ55" s="2" t="s">
        <v>18</v>
      </c>
      <c r="BA55" s="2" t="s">
        <v>18</v>
      </c>
      <c r="BB55" s="2" t="s">
        <v>18</v>
      </c>
      <c r="BC55" s="2" t="s">
        <v>18</v>
      </c>
      <c r="BD55" s="2" t="s">
        <v>18</v>
      </c>
      <c r="BE55" s="2" t="s">
        <v>18</v>
      </c>
      <c r="BF55" s="2" t="s">
        <v>18</v>
      </c>
      <c r="BL55" s="105" t="str">
        <f t="shared" si="0"/>
        <v>-</v>
      </c>
      <c r="BM55" s="105" t="str">
        <f t="shared" si="1"/>
        <v>-</v>
      </c>
      <c r="BN55" s="99" t="str">
        <f t="shared" si="2"/>
        <v>-</v>
      </c>
      <c r="BO55" s="105" t="str">
        <f t="shared" si="3"/>
        <v>-</v>
      </c>
    </row>
    <row r="56" spans="1:67" s="93" customFormat="1" x14ac:dyDescent="0.25">
      <c r="A56" s="95" t="s">
        <v>18</v>
      </c>
      <c r="B56" s="96" t="s">
        <v>18</v>
      </c>
      <c r="C56" s="72" t="s">
        <v>27</v>
      </c>
      <c r="D56" s="93" t="s">
        <v>18</v>
      </c>
      <c r="E56" s="23">
        <v>7</v>
      </c>
      <c r="F56" s="73">
        <v>10</v>
      </c>
      <c r="G56" s="93" t="s">
        <v>18</v>
      </c>
      <c r="H56" s="93" t="s">
        <v>18</v>
      </c>
      <c r="I56" s="93" t="s">
        <v>18</v>
      </c>
      <c r="J56" s="97" t="s">
        <v>18</v>
      </c>
      <c r="L56" s="93" t="s">
        <v>18</v>
      </c>
      <c r="M56" s="93" t="s">
        <v>18</v>
      </c>
      <c r="N56" s="93" t="s">
        <v>18</v>
      </c>
      <c r="O56" s="93" t="s">
        <v>18</v>
      </c>
      <c r="P56" s="93" t="s">
        <v>18</v>
      </c>
      <c r="Q56" s="93" t="s">
        <v>18</v>
      </c>
      <c r="AF56" s="93" t="s">
        <v>18</v>
      </c>
      <c r="AG56" s="93" t="s">
        <v>18</v>
      </c>
      <c r="AH56" s="93" t="s">
        <v>18</v>
      </c>
      <c r="AI56" s="93" t="s">
        <v>18</v>
      </c>
      <c r="AJ56" s="93" t="s">
        <v>18</v>
      </c>
      <c r="AK56" s="93" t="s">
        <v>18</v>
      </c>
      <c r="AW56" s="98" t="s">
        <v>18</v>
      </c>
      <c r="AX56" s="98" t="s">
        <v>18</v>
      </c>
      <c r="AY56" s="98" t="s">
        <v>18</v>
      </c>
      <c r="AZ56" s="98" t="s">
        <v>18</v>
      </c>
      <c r="BA56" s="98" t="s">
        <v>18</v>
      </c>
      <c r="BB56" s="98" t="s">
        <v>18</v>
      </c>
      <c r="BC56" s="98" t="s">
        <v>18</v>
      </c>
      <c r="BD56" s="98" t="s">
        <v>18</v>
      </c>
      <c r="BE56" s="98" t="s">
        <v>18</v>
      </c>
      <c r="BF56" s="98" t="s">
        <v>18</v>
      </c>
      <c r="BG56" s="98"/>
      <c r="BH56" s="98"/>
      <c r="BI56" s="5"/>
      <c r="BL56" s="106" t="str">
        <f t="shared" si="0"/>
        <v>-</v>
      </c>
      <c r="BM56" s="106" t="str">
        <f t="shared" si="1"/>
        <v>-</v>
      </c>
      <c r="BN56" s="107" t="str">
        <f t="shared" si="2"/>
        <v>-</v>
      </c>
      <c r="BO56" s="106" t="str">
        <f t="shared" si="3"/>
        <v>-</v>
      </c>
    </row>
    <row r="57" spans="1:67" x14ac:dyDescent="0.25">
      <c r="A57" s="64">
        <v>42134</v>
      </c>
      <c r="B57" s="7" t="str">
        <f t="shared" si="4"/>
        <v>15130</v>
      </c>
      <c r="C57" s="49" t="s">
        <v>27</v>
      </c>
      <c r="D57" s="49" t="s">
        <v>28</v>
      </c>
      <c r="E57" s="22">
        <v>8</v>
      </c>
      <c r="F57" s="24">
        <v>1</v>
      </c>
      <c r="G57" s="14" t="s">
        <v>64</v>
      </c>
      <c r="H57" s="49">
        <v>1950</v>
      </c>
      <c r="I57" s="47">
        <f t="shared" si="5"/>
        <v>1350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W57" s="2">
        <v>82.5</v>
      </c>
      <c r="AX57" s="2">
        <v>80</v>
      </c>
      <c r="AY57" s="2">
        <v>1011.4</v>
      </c>
      <c r="AZ57" s="2">
        <v>1011.6</v>
      </c>
      <c r="BA57" s="2">
        <v>0</v>
      </c>
      <c r="BB57" s="2">
        <v>4</v>
      </c>
      <c r="BC57" s="2">
        <v>15.6</v>
      </c>
      <c r="BD57" s="2">
        <v>2</v>
      </c>
      <c r="BE57" s="2" t="s">
        <v>19</v>
      </c>
      <c r="BF57" s="2">
        <v>8</v>
      </c>
      <c r="BL57" s="105">
        <f t="shared" si="0"/>
        <v>0</v>
      </c>
      <c r="BM57" s="105">
        <f t="shared" si="1"/>
        <v>0</v>
      </c>
      <c r="BN57" s="99">
        <f t="shared" si="2"/>
        <v>0</v>
      </c>
      <c r="BO57" s="105">
        <f t="shared" si="3"/>
        <v>0</v>
      </c>
    </row>
    <row r="58" spans="1:67" x14ac:dyDescent="0.25">
      <c r="A58" s="64">
        <v>42134</v>
      </c>
      <c r="B58" s="7" t="str">
        <f t="shared" si="4"/>
        <v>15130</v>
      </c>
      <c r="C58" s="49" t="s">
        <v>27</v>
      </c>
      <c r="D58" s="49" t="s">
        <v>28</v>
      </c>
      <c r="E58" s="22">
        <v>8</v>
      </c>
      <c r="F58" s="24">
        <v>2</v>
      </c>
      <c r="G58" s="14" t="s">
        <v>64</v>
      </c>
      <c r="H58" s="49">
        <v>1939</v>
      </c>
      <c r="I58" s="47">
        <f t="shared" si="5"/>
        <v>1339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W58" s="2">
        <v>82.5</v>
      </c>
      <c r="AX58" s="2">
        <v>80</v>
      </c>
      <c r="AY58" s="2">
        <v>1011.4</v>
      </c>
      <c r="AZ58" s="2">
        <v>1011.6</v>
      </c>
      <c r="BA58" s="2">
        <v>0</v>
      </c>
      <c r="BB58" s="2">
        <v>4</v>
      </c>
      <c r="BC58" s="2">
        <v>20.6</v>
      </c>
      <c r="BD58" s="2">
        <v>2</v>
      </c>
      <c r="BE58" s="2" t="s">
        <v>19</v>
      </c>
      <c r="BF58" s="2">
        <v>8</v>
      </c>
      <c r="BL58" s="105">
        <f t="shared" si="0"/>
        <v>0</v>
      </c>
      <c r="BM58" s="105">
        <f t="shared" si="1"/>
        <v>0</v>
      </c>
      <c r="BN58" s="99">
        <f t="shared" si="2"/>
        <v>0</v>
      </c>
      <c r="BO58" s="105">
        <f t="shared" si="3"/>
        <v>0</v>
      </c>
    </row>
    <row r="59" spans="1:67" x14ac:dyDescent="0.25">
      <c r="A59" s="64">
        <v>42134</v>
      </c>
      <c r="B59" s="7" t="str">
        <f t="shared" si="4"/>
        <v>15130</v>
      </c>
      <c r="C59" s="49" t="s">
        <v>27</v>
      </c>
      <c r="D59" s="49" t="s">
        <v>28</v>
      </c>
      <c r="E59" s="22">
        <v>8</v>
      </c>
      <c r="F59" s="24">
        <v>3</v>
      </c>
      <c r="G59" s="14" t="s">
        <v>64</v>
      </c>
      <c r="H59" s="49">
        <v>1925</v>
      </c>
      <c r="I59" s="47">
        <f t="shared" si="5"/>
        <v>1325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W59" s="2">
        <v>82.5</v>
      </c>
      <c r="AX59" s="2">
        <v>80</v>
      </c>
      <c r="AY59" s="2">
        <v>1011.4</v>
      </c>
      <c r="AZ59" s="2">
        <v>1011.6</v>
      </c>
      <c r="BA59" s="2">
        <v>0</v>
      </c>
      <c r="BB59" s="2">
        <v>3</v>
      </c>
      <c r="BC59" s="2">
        <v>13.3</v>
      </c>
      <c r="BD59" s="2">
        <v>2</v>
      </c>
      <c r="BE59" s="2" t="s">
        <v>19</v>
      </c>
      <c r="BF59" s="2">
        <v>8</v>
      </c>
      <c r="BL59" s="105">
        <f t="shared" si="0"/>
        <v>0</v>
      </c>
      <c r="BM59" s="105">
        <f t="shared" si="1"/>
        <v>0</v>
      </c>
      <c r="BN59" s="99">
        <f t="shared" si="2"/>
        <v>0</v>
      </c>
      <c r="BO59" s="105">
        <f t="shared" si="3"/>
        <v>0</v>
      </c>
    </row>
    <row r="60" spans="1:67" x14ac:dyDescent="0.25">
      <c r="A60" s="64">
        <v>42134</v>
      </c>
      <c r="B60" s="7" t="str">
        <f t="shared" si="4"/>
        <v>15130</v>
      </c>
      <c r="C60" s="49" t="s">
        <v>27</v>
      </c>
      <c r="D60" s="49" t="s">
        <v>28</v>
      </c>
      <c r="E60" s="22">
        <v>8</v>
      </c>
      <c r="F60" s="24">
        <v>4</v>
      </c>
      <c r="G60" s="14" t="s">
        <v>64</v>
      </c>
      <c r="H60" s="49">
        <v>1914</v>
      </c>
      <c r="I60" s="47">
        <f t="shared" si="5"/>
        <v>1314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W60" s="2">
        <v>82.5</v>
      </c>
      <c r="AX60" s="2">
        <v>80</v>
      </c>
      <c r="AY60" s="2">
        <v>1011.4</v>
      </c>
      <c r="AZ60" s="2">
        <v>1011.6</v>
      </c>
      <c r="BA60" s="2">
        <v>0</v>
      </c>
      <c r="BB60" s="2">
        <v>3</v>
      </c>
      <c r="BC60" s="2">
        <v>10.5</v>
      </c>
      <c r="BD60" s="2">
        <v>2</v>
      </c>
      <c r="BE60" s="2" t="s">
        <v>19</v>
      </c>
      <c r="BF60" s="2">
        <v>8</v>
      </c>
      <c r="BL60" s="105">
        <f t="shared" si="0"/>
        <v>0</v>
      </c>
      <c r="BM60" s="105">
        <f t="shared" si="1"/>
        <v>0</v>
      </c>
      <c r="BN60" s="99">
        <f t="shared" si="2"/>
        <v>0</v>
      </c>
      <c r="BO60" s="105">
        <f t="shared" si="3"/>
        <v>0</v>
      </c>
    </row>
    <row r="61" spans="1:67" x14ac:dyDescent="0.25">
      <c r="A61" s="64">
        <v>42134</v>
      </c>
      <c r="B61" s="7" t="str">
        <f t="shared" si="4"/>
        <v>15130</v>
      </c>
      <c r="C61" s="49" t="s">
        <v>27</v>
      </c>
      <c r="D61" s="49" t="s">
        <v>28</v>
      </c>
      <c r="E61" s="22">
        <v>8</v>
      </c>
      <c r="F61" s="24">
        <v>5</v>
      </c>
      <c r="G61" s="14" t="s">
        <v>64</v>
      </c>
      <c r="H61" s="49">
        <v>1903</v>
      </c>
      <c r="I61" s="47">
        <f t="shared" si="5"/>
        <v>1303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W61" s="2">
        <v>82.5</v>
      </c>
      <c r="AX61" s="2">
        <v>80</v>
      </c>
      <c r="AY61" s="2">
        <v>1011.4</v>
      </c>
      <c r="AZ61" s="2">
        <v>1011.6</v>
      </c>
      <c r="BA61" s="2">
        <v>0</v>
      </c>
      <c r="BB61" s="2">
        <v>3</v>
      </c>
      <c r="BC61" s="2">
        <v>17.8</v>
      </c>
      <c r="BD61" s="2">
        <v>2</v>
      </c>
      <c r="BE61" s="2" t="s">
        <v>19</v>
      </c>
      <c r="BF61" s="2">
        <v>8</v>
      </c>
      <c r="BL61" s="105">
        <f t="shared" si="0"/>
        <v>0</v>
      </c>
      <c r="BM61" s="105">
        <f t="shared" si="1"/>
        <v>0</v>
      </c>
      <c r="BN61" s="99">
        <f t="shared" si="2"/>
        <v>0</v>
      </c>
      <c r="BO61" s="105">
        <f t="shared" si="3"/>
        <v>0</v>
      </c>
    </row>
    <row r="62" spans="1:67" x14ac:dyDescent="0.25">
      <c r="A62" s="64">
        <v>42134</v>
      </c>
      <c r="B62" s="7" t="str">
        <f t="shared" si="4"/>
        <v>15130</v>
      </c>
      <c r="C62" s="49" t="s">
        <v>27</v>
      </c>
      <c r="D62" s="49" t="s">
        <v>28</v>
      </c>
      <c r="E62" s="22">
        <v>8</v>
      </c>
      <c r="F62" s="24">
        <v>6</v>
      </c>
      <c r="G62" s="14" t="s">
        <v>64</v>
      </c>
      <c r="H62" s="49">
        <v>1851</v>
      </c>
      <c r="I62" s="47">
        <f t="shared" si="5"/>
        <v>1251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W62" s="2">
        <v>82.5</v>
      </c>
      <c r="AX62" s="2">
        <v>80</v>
      </c>
      <c r="AY62" s="2">
        <v>1011.4</v>
      </c>
      <c r="AZ62" s="2">
        <v>1011.6</v>
      </c>
      <c r="BA62" s="2">
        <v>0</v>
      </c>
      <c r="BB62" s="2">
        <v>4</v>
      </c>
      <c r="BC62" s="2">
        <v>19.399999999999999</v>
      </c>
      <c r="BD62" s="2">
        <v>2</v>
      </c>
      <c r="BE62" s="2" t="s">
        <v>19</v>
      </c>
      <c r="BF62" s="2">
        <v>8</v>
      </c>
      <c r="BL62" s="105">
        <f t="shared" si="0"/>
        <v>0</v>
      </c>
      <c r="BM62" s="105">
        <f t="shared" si="1"/>
        <v>0</v>
      </c>
      <c r="BN62" s="99">
        <f t="shared" si="2"/>
        <v>0</v>
      </c>
      <c r="BO62" s="105">
        <f t="shared" si="3"/>
        <v>0</v>
      </c>
    </row>
    <row r="63" spans="1:67" s="93" customFormat="1" x14ac:dyDescent="0.25">
      <c r="A63" s="95">
        <v>42134</v>
      </c>
      <c r="B63" s="96" t="str">
        <f t="shared" si="4"/>
        <v>15130</v>
      </c>
      <c r="C63" s="72" t="s">
        <v>27</v>
      </c>
      <c r="D63" s="72" t="s">
        <v>28</v>
      </c>
      <c r="E63" s="23">
        <v>8</v>
      </c>
      <c r="F63" s="73">
        <v>7</v>
      </c>
      <c r="G63" s="93" t="s">
        <v>64</v>
      </c>
      <c r="H63" s="72">
        <v>1983</v>
      </c>
      <c r="I63" s="23">
        <f t="shared" si="5"/>
        <v>1383</v>
      </c>
      <c r="J63" s="97"/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AF63" s="93">
        <v>0</v>
      </c>
      <c r="AG63" s="93">
        <v>0</v>
      </c>
      <c r="AH63" s="93">
        <v>0</v>
      </c>
      <c r="AI63" s="93">
        <v>0</v>
      </c>
      <c r="AJ63" s="93">
        <v>0</v>
      </c>
      <c r="AK63" s="93">
        <v>0</v>
      </c>
      <c r="AW63" s="98">
        <v>82.5</v>
      </c>
      <c r="AX63" s="98">
        <v>80</v>
      </c>
      <c r="AY63" s="98">
        <v>1011.4</v>
      </c>
      <c r="AZ63" s="98">
        <v>1011.6</v>
      </c>
      <c r="BA63" s="98">
        <v>0</v>
      </c>
      <c r="BB63" s="98">
        <v>3</v>
      </c>
      <c r="BC63" s="98">
        <v>14</v>
      </c>
      <c r="BD63" s="98">
        <v>2</v>
      </c>
      <c r="BE63" s="98" t="s">
        <v>19</v>
      </c>
      <c r="BF63" s="98">
        <v>8</v>
      </c>
      <c r="BG63" s="98"/>
      <c r="BH63" s="98"/>
      <c r="BI63" s="5"/>
      <c r="BL63" s="106">
        <f t="shared" si="0"/>
        <v>0</v>
      </c>
      <c r="BM63" s="106">
        <f t="shared" si="1"/>
        <v>0</v>
      </c>
      <c r="BN63" s="107">
        <f t="shared" si="2"/>
        <v>0</v>
      </c>
      <c r="BO63" s="106">
        <f t="shared" si="3"/>
        <v>0</v>
      </c>
    </row>
    <row r="64" spans="1:67" x14ac:dyDescent="0.25">
      <c r="A64" s="64" t="s">
        <v>18</v>
      </c>
      <c r="B64" s="7" t="s">
        <v>18</v>
      </c>
      <c r="C64" s="49" t="s">
        <v>27</v>
      </c>
      <c r="D64" s="49" t="s">
        <v>18</v>
      </c>
      <c r="E64" s="22">
        <v>13</v>
      </c>
      <c r="F64" s="24">
        <v>1</v>
      </c>
      <c r="G64" s="49" t="s">
        <v>18</v>
      </c>
      <c r="H64" s="49" t="s">
        <v>18</v>
      </c>
      <c r="I64" s="47" t="s">
        <v>18</v>
      </c>
      <c r="J64" s="52" t="s">
        <v>18</v>
      </c>
      <c r="L64" t="s">
        <v>18</v>
      </c>
      <c r="M64" t="s">
        <v>18</v>
      </c>
      <c r="N64" t="s">
        <v>18</v>
      </c>
      <c r="O64" t="s">
        <v>18</v>
      </c>
      <c r="P64" t="s">
        <v>18</v>
      </c>
      <c r="Q64" t="s">
        <v>18</v>
      </c>
      <c r="AF64" t="s">
        <v>18</v>
      </c>
      <c r="AG64" t="s">
        <v>18</v>
      </c>
      <c r="AH64" t="s">
        <v>18</v>
      </c>
      <c r="AI64" t="s">
        <v>18</v>
      </c>
      <c r="AJ64" t="s">
        <v>18</v>
      </c>
      <c r="AK64" t="s">
        <v>18</v>
      </c>
      <c r="AW64" t="s">
        <v>18</v>
      </c>
      <c r="AX64" t="s">
        <v>18</v>
      </c>
      <c r="AY64" t="s">
        <v>18</v>
      </c>
      <c r="AZ64" t="s">
        <v>18</v>
      </c>
      <c r="BA64" t="s">
        <v>18</v>
      </c>
      <c r="BB64" t="s">
        <v>18</v>
      </c>
      <c r="BC64" t="s">
        <v>18</v>
      </c>
      <c r="BD64" t="s">
        <v>18</v>
      </c>
      <c r="BE64" t="s">
        <v>18</v>
      </c>
      <c r="BF64" t="s">
        <v>18</v>
      </c>
      <c r="BL64" s="105" t="str">
        <f t="shared" si="0"/>
        <v>-</v>
      </c>
      <c r="BM64" s="105" t="str">
        <f t="shared" si="1"/>
        <v>-</v>
      </c>
      <c r="BN64" s="99" t="str">
        <f t="shared" si="2"/>
        <v>-</v>
      </c>
      <c r="BO64" s="105" t="str">
        <f t="shared" si="3"/>
        <v>-</v>
      </c>
    </row>
    <row r="65" spans="1:67" x14ac:dyDescent="0.25">
      <c r="A65" s="64" t="s">
        <v>18</v>
      </c>
      <c r="B65" s="7" t="s">
        <v>18</v>
      </c>
      <c r="C65" s="49" t="s">
        <v>27</v>
      </c>
      <c r="D65" s="49" t="s">
        <v>18</v>
      </c>
      <c r="E65" s="22">
        <v>13</v>
      </c>
      <c r="F65" s="24">
        <v>2</v>
      </c>
      <c r="G65" s="49" t="s">
        <v>18</v>
      </c>
      <c r="H65" s="49" t="s">
        <v>18</v>
      </c>
      <c r="I65" s="47" t="s">
        <v>18</v>
      </c>
      <c r="J65" s="52" t="s">
        <v>18</v>
      </c>
      <c r="L65" t="s">
        <v>18</v>
      </c>
      <c r="M65" t="s">
        <v>18</v>
      </c>
      <c r="N65" t="s">
        <v>18</v>
      </c>
      <c r="O65" t="s">
        <v>18</v>
      </c>
      <c r="P65" t="s">
        <v>18</v>
      </c>
      <c r="Q65" t="s">
        <v>18</v>
      </c>
      <c r="AF65" t="s">
        <v>18</v>
      </c>
      <c r="AG65" t="s">
        <v>18</v>
      </c>
      <c r="AH65" t="s">
        <v>18</v>
      </c>
      <c r="AI65" t="s">
        <v>18</v>
      </c>
      <c r="AJ65" t="s">
        <v>18</v>
      </c>
      <c r="AK65" t="s">
        <v>18</v>
      </c>
      <c r="AW65" t="s">
        <v>18</v>
      </c>
      <c r="AX65" t="s">
        <v>18</v>
      </c>
      <c r="AY65" t="s">
        <v>18</v>
      </c>
      <c r="AZ65" t="s">
        <v>18</v>
      </c>
      <c r="BA65" t="s">
        <v>18</v>
      </c>
      <c r="BB65" t="s">
        <v>18</v>
      </c>
      <c r="BC65" t="s">
        <v>18</v>
      </c>
      <c r="BD65" t="s">
        <v>18</v>
      </c>
      <c r="BE65" t="s">
        <v>18</v>
      </c>
      <c r="BF65" t="s">
        <v>18</v>
      </c>
      <c r="BL65" s="105" t="str">
        <f t="shared" si="0"/>
        <v>-</v>
      </c>
      <c r="BM65" s="105" t="str">
        <f t="shared" si="1"/>
        <v>-</v>
      </c>
      <c r="BN65" s="99" t="str">
        <f t="shared" si="2"/>
        <v>-</v>
      </c>
      <c r="BO65" s="105" t="str">
        <f t="shared" si="3"/>
        <v>-</v>
      </c>
    </row>
    <row r="66" spans="1:67" x14ac:dyDescent="0.25">
      <c r="A66" s="64">
        <v>42134</v>
      </c>
      <c r="B66" s="7" t="str">
        <f t="shared" si="4"/>
        <v>15130</v>
      </c>
      <c r="C66" s="49" t="s">
        <v>27</v>
      </c>
      <c r="D66" s="49" t="s">
        <v>28</v>
      </c>
      <c r="E66" s="22">
        <v>13</v>
      </c>
      <c r="F66" s="24">
        <v>3</v>
      </c>
      <c r="G66" s="14" t="s">
        <v>64</v>
      </c>
      <c r="H66" s="14">
        <v>1740</v>
      </c>
      <c r="I66" s="47">
        <f t="shared" si="5"/>
        <v>1140</v>
      </c>
      <c r="J66" s="52" t="s">
        <v>63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W66" s="2">
        <v>82.5</v>
      </c>
      <c r="AX66" s="2">
        <v>80</v>
      </c>
      <c r="AY66" s="2">
        <v>1011.4</v>
      </c>
      <c r="AZ66" s="2">
        <v>1011.6</v>
      </c>
      <c r="BA66" s="2">
        <v>0</v>
      </c>
      <c r="BB66" s="2">
        <v>2</v>
      </c>
      <c r="BC66" s="2">
        <v>2.4</v>
      </c>
      <c r="BD66" s="2">
        <v>2</v>
      </c>
      <c r="BE66" s="2" t="s">
        <v>19</v>
      </c>
      <c r="BF66" s="2">
        <v>8</v>
      </c>
      <c r="BL66" s="105">
        <f t="shared" si="0"/>
        <v>0</v>
      </c>
      <c r="BM66" s="105">
        <f t="shared" si="1"/>
        <v>0</v>
      </c>
      <c r="BN66" s="99">
        <f t="shared" si="2"/>
        <v>0</v>
      </c>
      <c r="BO66" s="105">
        <f t="shared" si="3"/>
        <v>0</v>
      </c>
    </row>
    <row r="67" spans="1:67" x14ac:dyDescent="0.25">
      <c r="A67" s="64">
        <v>42134</v>
      </c>
      <c r="B67" s="7" t="str">
        <f t="shared" si="4"/>
        <v>15130</v>
      </c>
      <c r="C67" s="49" t="s">
        <v>27</v>
      </c>
      <c r="D67" s="49" t="s">
        <v>28</v>
      </c>
      <c r="E67" s="22">
        <v>13</v>
      </c>
      <c r="F67" s="24">
        <v>4</v>
      </c>
      <c r="G67" s="14" t="s">
        <v>64</v>
      </c>
      <c r="H67" s="14">
        <v>1753</v>
      </c>
      <c r="I67" s="47">
        <f t="shared" si="5"/>
        <v>1153</v>
      </c>
      <c r="J67" s="52" t="s">
        <v>63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W67" s="2">
        <v>82.5</v>
      </c>
      <c r="AX67" s="2">
        <v>80</v>
      </c>
      <c r="AY67" s="2">
        <v>1011.4</v>
      </c>
      <c r="AZ67" s="2">
        <v>1011.6</v>
      </c>
      <c r="BA67" s="2">
        <v>0</v>
      </c>
      <c r="BB67" s="2">
        <v>3</v>
      </c>
      <c r="BC67" s="2">
        <v>15.2</v>
      </c>
      <c r="BD67" s="2">
        <v>2</v>
      </c>
      <c r="BE67" s="2" t="s">
        <v>19</v>
      </c>
      <c r="BF67" s="2">
        <v>8</v>
      </c>
      <c r="BL67" s="105">
        <f t="shared" si="0"/>
        <v>0</v>
      </c>
      <c r="BM67" s="105">
        <f t="shared" si="1"/>
        <v>0</v>
      </c>
      <c r="BN67" s="99">
        <f t="shared" si="2"/>
        <v>0</v>
      </c>
      <c r="BO67" s="105">
        <f t="shared" si="3"/>
        <v>0</v>
      </c>
    </row>
    <row r="68" spans="1:67" s="93" customFormat="1" x14ac:dyDescent="0.25">
      <c r="A68" s="95">
        <v>42134</v>
      </c>
      <c r="B68" s="96" t="str">
        <f t="shared" si="4"/>
        <v>15130</v>
      </c>
      <c r="C68" s="72" t="s">
        <v>27</v>
      </c>
      <c r="D68" s="72" t="s">
        <v>28</v>
      </c>
      <c r="E68" s="23">
        <v>13</v>
      </c>
      <c r="F68" s="73">
        <v>5</v>
      </c>
      <c r="G68" s="93" t="s">
        <v>64</v>
      </c>
      <c r="H68" s="93">
        <v>1085</v>
      </c>
      <c r="I68" s="23">
        <f t="shared" si="5"/>
        <v>485</v>
      </c>
      <c r="J68" s="97" t="s">
        <v>63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AF68" s="93">
        <v>0</v>
      </c>
      <c r="AG68" s="93">
        <v>0</v>
      </c>
      <c r="AH68" s="93">
        <v>0</v>
      </c>
      <c r="AI68" s="93">
        <v>0</v>
      </c>
      <c r="AJ68" s="93">
        <v>0</v>
      </c>
      <c r="AK68" s="93">
        <v>0</v>
      </c>
      <c r="AW68" s="98">
        <v>82.5</v>
      </c>
      <c r="AX68" s="98">
        <v>80</v>
      </c>
      <c r="AY68" s="98">
        <v>1011.4</v>
      </c>
      <c r="AZ68" s="98">
        <v>1011.6</v>
      </c>
      <c r="BA68" s="98">
        <v>0</v>
      </c>
      <c r="BB68" s="98">
        <v>4</v>
      </c>
      <c r="BC68" s="98">
        <v>15.1</v>
      </c>
      <c r="BD68" s="98">
        <v>2</v>
      </c>
      <c r="BE68" s="98" t="s">
        <v>19</v>
      </c>
      <c r="BF68" s="98">
        <v>8</v>
      </c>
      <c r="BG68" s="98"/>
      <c r="BH68" s="98"/>
      <c r="BI68" s="5"/>
      <c r="BL68" s="106">
        <f t="shared" si="0"/>
        <v>0</v>
      </c>
      <c r="BM68" s="106">
        <f t="shared" si="1"/>
        <v>0</v>
      </c>
      <c r="BN68" s="107">
        <f t="shared" si="2"/>
        <v>0</v>
      </c>
      <c r="BO68" s="106">
        <f t="shared" si="3"/>
        <v>0</v>
      </c>
    </row>
    <row r="69" spans="1:67" x14ac:dyDescent="0.25">
      <c r="A69" s="64" t="s">
        <v>18</v>
      </c>
      <c r="B69" s="64" t="s">
        <v>18</v>
      </c>
      <c r="C69" s="49" t="s">
        <v>27</v>
      </c>
      <c r="D69" s="49" t="s">
        <v>18</v>
      </c>
      <c r="E69" s="22">
        <v>18</v>
      </c>
      <c r="F69" s="24">
        <v>1</v>
      </c>
      <c r="G69" s="49" t="s">
        <v>18</v>
      </c>
      <c r="H69" s="49" t="s">
        <v>18</v>
      </c>
      <c r="I69" s="49" t="s">
        <v>18</v>
      </c>
      <c r="J69" s="80" t="s">
        <v>18</v>
      </c>
      <c r="L69" t="s">
        <v>18</v>
      </c>
      <c r="M69" t="s">
        <v>18</v>
      </c>
      <c r="N69" t="s">
        <v>18</v>
      </c>
      <c r="O69" t="s">
        <v>18</v>
      </c>
      <c r="P69" t="s">
        <v>18</v>
      </c>
      <c r="Q69" t="s">
        <v>18</v>
      </c>
      <c r="AF69" t="s">
        <v>18</v>
      </c>
      <c r="AG69" t="s">
        <v>18</v>
      </c>
      <c r="AH69" t="s">
        <v>18</v>
      </c>
      <c r="AI69" t="s">
        <v>18</v>
      </c>
      <c r="AJ69" t="s">
        <v>18</v>
      </c>
      <c r="AK69" t="s">
        <v>18</v>
      </c>
      <c r="AW69" t="s">
        <v>18</v>
      </c>
      <c r="AX69" t="s">
        <v>18</v>
      </c>
      <c r="AY69" t="s">
        <v>18</v>
      </c>
      <c r="AZ69" t="s">
        <v>18</v>
      </c>
      <c r="BA69" t="s">
        <v>18</v>
      </c>
      <c r="BB69" t="s">
        <v>18</v>
      </c>
      <c r="BC69" t="s">
        <v>18</v>
      </c>
      <c r="BD69" t="s">
        <v>18</v>
      </c>
      <c r="BE69" t="s">
        <v>18</v>
      </c>
      <c r="BF69" t="s">
        <v>18</v>
      </c>
      <c r="BL69" s="105" t="str">
        <f t="shared" ref="BL69:BL83" si="7">IF(G69="B-C",IF(AND(SUM(L69:O69)=0,P69=1,Q69=0),1,IF(L69="-","-",0)),IF(AND(SUM(L69:O69)=0,P69=0,Q69=1),1,IF(L69="-","-",0)))</f>
        <v>-</v>
      </c>
      <c r="BM69" s="105" t="str">
        <f t="shared" ref="BM69:BM83" si="8">IF(AND(SUM(L69:O69)=0,P69=1,Q69=1),1,IF(L69="-","-",0))</f>
        <v>-</v>
      </c>
      <c r="BN69" s="99" t="str">
        <f t="shared" ref="BN69:BN83" si="9">IF(G69="B-C",IF(AND(SUM(L69:O69)=0,P69=0,Q69=1),1,IF(L69="-","-",0)),IF(AND(SUM(L69:O69)=0,P69=1,Q69=0),1,IF(L69="-","-",0)))</f>
        <v>-</v>
      </c>
      <c r="BO69" s="105" t="str">
        <f t="shared" ref="BO69:BO83" si="10">IF(AND(SUM(L69:O69)&gt;0,P69=0,Q69=0),1,IF(L69="-","-",0))</f>
        <v>-</v>
      </c>
    </row>
    <row r="70" spans="1:67" x14ac:dyDescent="0.25">
      <c r="A70" s="64" t="s">
        <v>18</v>
      </c>
      <c r="B70" s="64" t="s">
        <v>18</v>
      </c>
      <c r="C70" s="49" t="s">
        <v>27</v>
      </c>
      <c r="D70" s="49" t="s">
        <v>18</v>
      </c>
      <c r="E70" s="22">
        <v>18</v>
      </c>
      <c r="F70" s="24">
        <v>2</v>
      </c>
      <c r="G70" s="49" t="s">
        <v>18</v>
      </c>
      <c r="H70" s="49" t="s">
        <v>18</v>
      </c>
      <c r="I70" s="49" t="s">
        <v>18</v>
      </c>
      <c r="J70" s="80" t="s">
        <v>18</v>
      </c>
      <c r="L70" t="s">
        <v>18</v>
      </c>
      <c r="M70" t="s">
        <v>18</v>
      </c>
      <c r="N70" t="s">
        <v>18</v>
      </c>
      <c r="O70" t="s">
        <v>18</v>
      </c>
      <c r="P70" t="s">
        <v>18</v>
      </c>
      <c r="Q70" t="s">
        <v>18</v>
      </c>
      <c r="AF70" t="s">
        <v>18</v>
      </c>
      <c r="AG70" t="s">
        <v>18</v>
      </c>
      <c r="AH70" t="s">
        <v>18</v>
      </c>
      <c r="AI70" t="s">
        <v>18</v>
      </c>
      <c r="AJ70" t="s">
        <v>18</v>
      </c>
      <c r="AK70" t="s">
        <v>18</v>
      </c>
      <c r="AW70" t="s">
        <v>18</v>
      </c>
      <c r="AX70" t="s">
        <v>18</v>
      </c>
      <c r="AY70" t="s">
        <v>18</v>
      </c>
      <c r="AZ70" t="s">
        <v>18</v>
      </c>
      <c r="BA70" t="s">
        <v>18</v>
      </c>
      <c r="BB70" t="s">
        <v>18</v>
      </c>
      <c r="BC70" t="s">
        <v>18</v>
      </c>
      <c r="BD70" t="s">
        <v>18</v>
      </c>
      <c r="BE70" t="s">
        <v>18</v>
      </c>
      <c r="BF70" t="s">
        <v>18</v>
      </c>
      <c r="BL70" s="105" t="str">
        <f t="shared" si="7"/>
        <v>-</v>
      </c>
      <c r="BM70" s="105" t="str">
        <f t="shared" si="8"/>
        <v>-</v>
      </c>
      <c r="BN70" s="99" t="str">
        <f t="shared" si="9"/>
        <v>-</v>
      </c>
      <c r="BO70" s="105" t="str">
        <f t="shared" si="10"/>
        <v>-</v>
      </c>
    </row>
    <row r="71" spans="1:67" x14ac:dyDescent="0.25">
      <c r="A71" s="64" t="s">
        <v>18</v>
      </c>
      <c r="B71" s="64" t="s">
        <v>18</v>
      </c>
      <c r="C71" s="49" t="s">
        <v>27</v>
      </c>
      <c r="D71" s="49" t="s">
        <v>18</v>
      </c>
      <c r="E71" s="22">
        <v>18</v>
      </c>
      <c r="F71" s="24">
        <v>3</v>
      </c>
      <c r="G71" s="49" t="s">
        <v>18</v>
      </c>
      <c r="H71" s="49" t="s">
        <v>18</v>
      </c>
      <c r="I71" s="49" t="s">
        <v>18</v>
      </c>
      <c r="J71" s="80" t="s">
        <v>18</v>
      </c>
      <c r="L71" t="s">
        <v>18</v>
      </c>
      <c r="M71" t="s">
        <v>18</v>
      </c>
      <c r="N71" t="s">
        <v>18</v>
      </c>
      <c r="O71" t="s">
        <v>18</v>
      </c>
      <c r="P71" t="s">
        <v>18</v>
      </c>
      <c r="Q71" t="s">
        <v>18</v>
      </c>
      <c r="AF71" t="s">
        <v>18</v>
      </c>
      <c r="AG71" t="s">
        <v>18</v>
      </c>
      <c r="AH71" t="s">
        <v>18</v>
      </c>
      <c r="AI71" t="s">
        <v>18</v>
      </c>
      <c r="AJ71" t="s">
        <v>18</v>
      </c>
      <c r="AK71" t="s">
        <v>18</v>
      </c>
      <c r="AW71" t="s">
        <v>18</v>
      </c>
      <c r="AX71" t="s">
        <v>18</v>
      </c>
      <c r="AY71" t="s">
        <v>18</v>
      </c>
      <c r="AZ71" t="s">
        <v>18</v>
      </c>
      <c r="BA71" t="s">
        <v>18</v>
      </c>
      <c r="BB71" t="s">
        <v>18</v>
      </c>
      <c r="BC71" t="s">
        <v>18</v>
      </c>
      <c r="BD71" t="s">
        <v>18</v>
      </c>
      <c r="BE71" t="s">
        <v>18</v>
      </c>
      <c r="BF71" t="s">
        <v>18</v>
      </c>
      <c r="BL71" s="105" t="str">
        <f t="shared" si="7"/>
        <v>-</v>
      </c>
      <c r="BM71" s="105" t="str">
        <f t="shared" si="8"/>
        <v>-</v>
      </c>
      <c r="BN71" s="99" t="str">
        <f t="shared" si="9"/>
        <v>-</v>
      </c>
      <c r="BO71" s="105" t="str">
        <f t="shared" si="10"/>
        <v>-</v>
      </c>
    </row>
    <row r="72" spans="1:67" x14ac:dyDescent="0.25">
      <c r="A72" s="64" t="s">
        <v>18</v>
      </c>
      <c r="B72" s="64" t="s">
        <v>18</v>
      </c>
      <c r="C72" s="49" t="s">
        <v>27</v>
      </c>
      <c r="D72" s="49" t="s">
        <v>18</v>
      </c>
      <c r="E72" s="22">
        <v>18</v>
      </c>
      <c r="F72" s="24">
        <v>4</v>
      </c>
      <c r="G72" s="49" t="s">
        <v>18</v>
      </c>
      <c r="H72" s="49" t="s">
        <v>18</v>
      </c>
      <c r="I72" s="49" t="s">
        <v>18</v>
      </c>
      <c r="J72" s="80" t="s">
        <v>18</v>
      </c>
      <c r="L72" t="s">
        <v>18</v>
      </c>
      <c r="M72" t="s">
        <v>18</v>
      </c>
      <c r="N72" t="s">
        <v>18</v>
      </c>
      <c r="O72" t="s">
        <v>18</v>
      </c>
      <c r="P72" t="s">
        <v>18</v>
      </c>
      <c r="Q72" t="s">
        <v>18</v>
      </c>
      <c r="AF72" t="s">
        <v>18</v>
      </c>
      <c r="AG72" t="s">
        <v>18</v>
      </c>
      <c r="AH72" t="s">
        <v>18</v>
      </c>
      <c r="AI72" t="s">
        <v>18</v>
      </c>
      <c r="AJ72" t="s">
        <v>18</v>
      </c>
      <c r="AK72" t="s">
        <v>18</v>
      </c>
      <c r="AW72" t="s">
        <v>18</v>
      </c>
      <c r="AX72" t="s">
        <v>18</v>
      </c>
      <c r="AY72" t="s">
        <v>18</v>
      </c>
      <c r="AZ72" t="s">
        <v>18</v>
      </c>
      <c r="BA72" t="s">
        <v>18</v>
      </c>
      <c r="BB72" t="s">
        <v>18</v>
      </c>
      <c r="BC72" t="s">
        <v>18</v>
      </c>
      <c r="BD72" t="s">
        <v>18</v>
      </c>
      <c r="BE72" t="s">
        <v>18</v>
      </c>
      <c r="BF72" t="s">
        <v>18</v>
      </c>
      <c r="BL72" s="105" t="str">
        <f t="shared" si="7"/>
        <v>-</v>
      </c>
      <c r="BM72" s="105" t="str">
        <f t="shared" si="8"/>
        <v>-</v>
      </c>
      <c r="BN72" s="99" t="str">
        <f t="shared" si="9"/>
        <v>-</v>
      </c>
      <c r="BO72" s="105" t="str">
        <f t="shared" si="10"/>
        <v>-</v>
      </c>
    </row>
    <row r="73" spans="1:67" s="93" customFormat="1" x14ac:dyDescent="0.25">
      <c r="A73" s="95" t="s">
        <v>18</v>
      </c>
      <c r="B73" s="95" t="s">
        <v>18</v>
      </c>
      <c r="C73" s="72" t="s">
        <v>27</v>
      </c>
      <c r="D73" s="72" t="s">
        <v>18</v>
      </c>
      <c r="E73" s="23">
        <v>18</v>
      </c>
      <c r="F73" s="73">
        <v>5</v>
      </c>
      <c r="G73" s="72" t="s">
        <v>18</v>
      </c>
      <c r="H73" s="72" t="s">
        <v>18</v>
      </c>
      <c r="I73" s="72" t="s">
        <v>18</v>
      </c>
      <c r="J73" s="86" t="s">
        <v>18</v>
      </c>
      <c r="L73" s="93" t="s">
        <v>18</v>
      </c>
      <c r="M73" s="93" t="s">
        <v>18</v>
      </c>
      <c r="N73" s="93" t="s">
        <v>18</v>
      </c>
      <c r="O73" s="93" t="s">
        <v>18</v>
      </c>
      <c r="P73" s="93" t="s">
        <v>18</v>
      </c>
      <c r="Q73" s="93" t="s">
        <v>18</v>
      </c>
      <c r="AF73" s="93" t="s">
        <v>18</v>
      </c>
      <c r="AG73" s="93" t="s">
        <v>18</v>
      </c>
      <c r="AH73" s="93" t="s">
        <v>18</v>
      </c>
      <c r="AI73" s="93" t="s">
        <v>18</v>
      </c>
      <c r="AJ73" s="93" t="s">
        <v>18</v>
      </c>
      <c r="AK73" s="93" t="s">
        <v>18</v>
      </c>
      <c r="AW73" s="93" t="s">
        <v>18</v>
      </c>
      <c r="AX73" s="93" t="s">
        <v>18</v>
      </c>
      <c r="AY73" s="93" t="s">
        <v>18</v>
      </c>
      <c r="AZ73" s="93" t="s">
        <v>18</v>
      </c>
      <c r="BA73" s="93" t="s">
        <v>18</v>
      </c>
      <c r="BB73" s="93" t="s">
        <v>18</v>
      </c>
      <c r="BC73" s="93" t="s">
        <v>18</v>
      </c>
      <c r="BD73" s="93" t="s">
        <v>18</v>
      </c>
      <c r="BE73" s="93" t="s">
        <v>18</v>
      </c>
      <c r="BF73" s="93" t="s">
        <v>18</v>
      </c>
      <c r="BG73" s="98"/>
      <c r="BH73" s="98"/>
      <c r="BI73" s="5"/>
      <c r="BL73" s="106" t="str">
        <f t="shared" si="7"/>
        <v>-</v>
      </c>
      <c r="BM73" s="106" t="str">
        <f t="shared" si="8"/>
        <v>-</v>
      </c>
      <c r="BN73" s="107" t="str">
        <f t="shared" si="9"/>
        <v>-</v>
      </c>
      <c r="BO73" s="106" t="str">
        <f t="shared" si="10"/>
        <v>-</v>
      </c>
    </row>
    <row r="74" spans="1:67" x14ac:dyDescent="0.25">
      <c r="A74" s="64">
        <v>42134</v>
      </c>
      <c r="B74" s="7" t="str">
        <f t="shared" ref="B74:B83" si="11">RIGHT(YEAR(A74),2)&amp;TEXT(A74-DATE(YEAR(A74),1,0),"000")</f>
        <v>15130</v>
      </c>
      <c r="C74" s="49" t="s">
        <v>27</v>
      </c>
      <c r="D74" s="14" t="s">
        <v>33</v>
      </c>
      <c r="E74" s="22">
        <v>19</v>
      </c>
      <c r="F74" s="24">
        <v>1</v>
      </c>
      <c r="G74" s="14" t="s">
        <v>64</v>
      </c>
      <c r="H74" s="14">
        <v>1802</v>
      </c>
      <c r="I74" s="47">
        <f t="shared" ref="I74:I83" si="12">H74-600</f>
        <v>1202</v>
      </c>
      <c r="J74" s="52" t="s">
        <v>63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W74" s="2">
        <v>86.3</v>
      </c>
      <c r="AX74" s="2">
        <v>80</v>
      </c>
      <c r="AY74" s="2">
        <v>1012.1</v>
      </c>
      <c r="AZ74" s="2">
        <v>1011.6</v>
      </c>
      <c r="BA74" s="2">
        <v>0</v>
      </c>
      <c r="BB74" s="2">
        <v>3</v>
      </c>
      <c r="BC74" s="2">
        <v>4.5</v>
      </c>
      <c r="BD74" s="2">
        <v>2</v>
      </c>
      <c r="BE74" s="2" t="s">
        <v>19</v>
      </c>
      <c r="BF74" s="2">
        <v>8</v>
      </c>
      <c r="BL74" s="105">
        <f t="shared" si="7"/>
        <v>0</v>
      </c>
      <c r="BM74" s="105">
        <f t="shared" si="8"/>
        <v>0</v>
      </c>
      <c r="BN74" s="99">
        <f t="shared" si="9"/>
        <v>0</v>
      </c>
      <c r="BO74" s="105">
        <f t="shared" si="10"/>
        <v>0</v>
      </c>
    </row>
    <row r="75" spans="1:67" x14ac:dyDescent="0.25">
      <c r="A75" s="64">
        <v>42134</v>
      </c>
      <c r="B75" s="7" t="str">
        <f t="shared" si="11"/>
        <v>15130</v>
      </c>
      <c r="C75" s="49" t="s">
        <v>27</v>
      </c>
      <c r="D75" s="14" t="s">
        <v>33</v>
      </c>
      <c r="E75" s="22">
        <v>19</v>
      </c>
      <c r="F75" s="24">
        <v>2</v>
      </c>
      <c r="G75" s="14" t="s">
        <v>64</v>
      </c>
      <c r="H75" s="14">
        <v>1810</v>
      </c>
      <c r="I75" s="47">
        <f t="shared" si="12"/>
        <v>1210</v>
      </c>
      <c r="J75" s="52" t="s">
        <v>63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W75" s="2">
        <v>86.3</v>
      </c>
      <c r="AX75" s="2">
        <v>80</v>
      </c>
      <c r="AY75" s="2">
        <v>1012.1</v>
      </c>
      <c r="AZ75" s="2">
        <v>1011.6</v>
      </c>
      <c r="BA75" s="2">
        <v>0</v>
      </c>
      <c r="BB75" s="2">
        <v>3</v>
      </c>
      <c r="BC75" s="2">
        <v>13</v>
      </c>
      <c r="BD75" s="2">
        <v>2</v>
      </c>
      <c r="BE75" s="2" t="s">
        <v>19</v>
      </c>
      <c r="BF75" s="2">
        <v>8</v>
      </c>
      <c r="BL75" s="105">
        <f t="shared" si="7"/>
        <v>0</v>
      </c>
      <c r="BM75" s="105">
        <f t="shared" si="8"/>
        <v>0</v>
      </c>
      <c r="BN75" s="99">
        <f t="shared" si="9"/>
        <v>0</v>
      </c>
      <c r="BO75" s="105">
        <f t="shared" si="10"/>
        <v>0</v>
      </c>
    </row>
    <row r="76" spans="1:67" x14ac:dyDescent="0.25">
      <c r="A76" s="64">
        <v>42134</v>
      </c>
      <c r="B76" s="7" t="str">
        <f t="shared" si="11"/>
        <v>15130</v>
      </c>
      <c r="C76" s="49" t="s">
        <v>27</v>
      </c>
      <c r="D76" s="14" t="s">
        <v>33</v>
      </c>
      <c r="E76" s="22">
        <v>19</v>
      </c>
      <c r="F76" s="24">
        <v>3</v>
      </c>
      <c r="G76" s="14" t="s">
        <v>64</v>
      </c>
      <c r="H76" s="14">
        <v>1851</v>
      </c>
      <c r="I76" s="47">
        <f t="shared" si="12"/>
        <v>1251</v>
      </c>
      <c r="J76" s="52" t="s">
        <v>63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W76" s="2">
        <v>86.3</v>
      </c>
      <c r="AX76" s="2">
        <v>80</v>
      </c>
      <c r="AY76" s="2">
        <v>1012.1</v>
      </c>
      <c r="AZ76" s="2">
        <v>1011.6</v>
      </c>
      <c r="BA76" s="2">
        <v>0</v>
      </c>
      <c r="BB76" s="2">
        <v>3</v>
      </c>
      <c r="BC76" s="2">
        <v>11</v>
      </c>
      <c r="BD76" s="2">
        <v>2</v>
      </c>
      <c r="BE76" s="2" t="s">
        <v>19</v>
      </c>
      <c r="BF76" s="2">
        <v>8</v>
      </c>
      <c r="BL76" s="105">
        <f t="shared" si="7"/>
        <v>0</v>
      </c>
      <c r="BM76" s="105">
        <f t="shared" si="8"/>
        <v>0</v>
      </c>
      <c r="BN76" s="99">
        <f t="shared" si="9"/>
        <v>0</v>
      </c>
      <c r="BO76" s="105">
        <f t="shared" si="10"/>
        <v>0</v>
      </c>
    </row>
    <row r="77" spans="1:67" x14ac:dyDescent="0.25">
      <c r="A77" s="64">
        <v>42134</v>
      </c>
      <c r="B77" s="7" t="str">
        <f t="shared" si="11"/>
        <v>15130</v>
      </c>
      <c r="C77" s="49" t="s">
        <v>27</v>
      </c>
      <c r="D77" s="14" t="s">
        <v>33</v>
      </c>
      <c r="E77" s="22">
        <v>19</v>
      </c>
      <c r="F77" s="24">
        <v>4</v>
      </c>
      <c r="G77" s="14" t="s">
        <v>64</v>
      </c>
      <c r="H77" s="49">
        <v>1833</v>
      </c>
      <c r="I77" s="47">
        <f t="shared" si="12"/>
        <v>1233</v>
      </c>
      <c r="J77" s="52" t="s">
        <v>63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W77" s="2">
        <v>86.3</v>
      </c>
      <c r="AX77" s="2">
        <v>80</v>
      </c>
      <c r="AY77" s="2">
        <v>1012.1</v>
      </c>
      <c r="AZ77" s="2">
        <v>1011.6</v>
      </c>
      <c r="BA77" s="2">
        <v>0</v>
      </c>
      <c r="BB77" s="2">
        <v>3</v>
      </c>
      <c r="BC77" s="2">
        <v>12</v>
      </c>
      <c r="BD77" s="2">
        <v>2</v>
      </c>
      <c r="BE77" s="2" t="s">
        <v>19</v>
      </c>
      <c r="BF77" s="2">
        <v>8</v>
      </c>
      <c r="BL77" s="105">
        <f t="shared" si="7"/>
        <v>0</v>
      </c>
      <c r="BM77" s="105">
        <f t="shared" si="8"/>
        <v>0</v>
      </c>
      <c r="BN77" s="99">
        <f t="shared" si="9"/>
        <v>0</v>
      </c>
      <c r="BO77" s="105">
        <f t="shared" si="10"/>
        <v>0</v>
      </c>
    </row>
    <row r="78" spans="1:67" x14ac:dyDescent="0.25">
      <c r="A78" s="64">
        <v>42134</v>
      </c>
      <c r="B78" s="7" t="str">
        <f t="shared" si="11"/>
        <v>15130</v>
      </c>
      <c r="C78" s="49" t="s">
        <v>27</v>
      </c>
      <c r="D78" s="14" t="s">
        <v>33</v>
      </c>
      <c r="E78" s="68">
        <v>19</v>
      </c>
      <c r="F78" s="69">
        <v>5</v>
      </c>
      <c r="G78" s="14" t="s">
        <v>64</v>
      </c>
      <c r="H78" s="49">
        <v>1845</v>
      </c>
      <c r="I78" s="47">
        <f t="shared" si="12"/>
        <v>1245</v>
      </c>
      <c r="J78" s="52" t="s">
        <v>63</v>
      </c>
      <c r="L78">
        <v>0</v>
      </c>
      <c r="M78">
        <v>0</v>
      </c>
      <c r="N78">
        <v>0</v>
      </c>
      <c r="O78">
        <v>0</v>
      </c>
      <c r="P78">
        <v>1</v>
      </c>
      <c r="Q78">
        <v>0</v>
      </c>
      <c r="T78" t="s">
        <v>56</v>
      </c>
      <c r="V78" t="s">
        <v>31</v>
      </c>
      <c r="W78" t="s">
        <v>32</v>
      </c>
      <c r="X78">
        <v>290</v>
      </c>
      <c r="AD78">
        <v>1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W78" s="2">
        <v>86.3</v>
      </c>
      <c r="AX78" s="2">
        <v>80</v>
      </c>
      <c r="AY78" s="2">
        <v>1012.1</v>
      </c>
      <c r="AZ78" s="2">
        <v>1011.6</v>
      </c>
      <c r="BA78" s="2">
        <v>0</v>
      </c>
      <c r="BB78" s="2">
        <v>3</v>
      </c>
      <c r="BC78" s="2">
        <v>11.9</v>
      </c>
      <c r="BD78" s="2">
        <v>2</v>
      </c>
      <c r="BE78" s="2" t="s">
        <v>19</v>
      </c>
      <c r="BF78" s="2">
        <v>8</v>
      </c>
      <c r="BL78" s="105">
        <f t="shared" si="7"/>
        <v>1</v>
      </c>
      <c r="BM78" s="105">
        <f t="shared" si="8"/>
        <v>0</v>
      </c>
      <c r="BN78" s="99">
        <f t="shared" si="9"/>
        <v>0</v>
      </c>
      <c r="BO78" s="105">
        <f t="shared" si="10"/>
        <v>0</v>
      </c>
    </row>
    <row r="79" spans="1:67" x14ac:dyDescent="0.25">
      <c r="A79" s="64">
        <v>42134</v>
      </c>
      <c r="B79" s="7" t="str">
        <f t="shared" si="11"/>
        <v>15130</v>
      </c>
      <c r="C79" s="49" t="s">
        <v>27</v>
      </c>
      <c r="D79" s="14" t="s">
        <v>33</v>
      </c>
      <c r="E79" s="22">
        <v>19</v>
      </c>
      <c r="F79" s="24">
        <v>6</v>
      </c>
      <c r="G79" s="14" t="s">
        <v>64</v>
      </c>
      <c r="H79" s="49">
        <v>1856</v>
      </c>
      <c r="I79" s="47">
        <f t="shared" si="12"/>
        <v>1256</v>
      </c>
      <c r="J79" s="52" t="s">
        <v>63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W79" s="2">
        <v>86.3</v>
      </c>
      <c r="AX79" s="2">
        <v>80</v>
      </c>
      <c r="AY79" s="2">
        <v>1012.1</v>
      </c>
      <c r="AZ79" s="2">
        <v>1011.6</v>
      </c>
      <c r="BA79" s="2">
        <v>0</v>
      </c>
      <c r="BB79" s="2">
        <v>3</v>
      </c>
      <c r="BC79" s="2">
        <v>11.5</v>
      </c>
      <c r="BD79" s="2">
        <v>2</v>
      </c>
      <c r="BE79" s="2" t="s">
        <v>19</v>
      </c>
      <c r="BF79" s="2">
        <v>8</v>
      </c>
      <c r="BL79" s="105">
        <f t="shared" si="7"/>
        <v>0</v>
      </c>
      <c r="BM79" s="105">
        <f t="shared" si="8"/>
        <v>0</v>
      </c>
      <c r="BN79" s="99">
        <f t="shared" si="9"/>
        <v>0</v>
      </c>
      <c r="BO79" s="105">
        <f t="shared" si="10"/>
        <v>0</v>
      </c>
    </row>
    <row r="80" spans="1:67" x14ac:dyDescent="0.25">
      <c r="A80" s="64">
        <v>42134</v>
      </c>
      <c r="B80" s="7" t="str">
        <f t="shared" si="11"/>
        <v>15130</v>
      </c>
      <c r="C80" s="49" t="s">
        <v>27</v>
      </c>
      <c r="D80" s="14" t="s">
        <v>33</v>
      </c>
      <c r="E80" s="22">
        <v>19</v>
      </c>
      <c r="F80" s="24">
        <v>7</v>
      </c>
      <c r="G80" s="14" t="s">
        <v>64</v>
      </c>
      <c r="H80" s="49">
        <v>1906</v>
      </c>
      <c r="I80" s="47">
        <f t="shared" si="12"/>
        <v>1306</v>
      </c>
      <c r="J80" s="52" t="s">
        <v>63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W80" s="2">
        <v>86.3</v>
      </c>
      <c r="AX80" s="2">
        <v>80</v>
      </c>
      <c r="AY80" s="2">
        <v>1012.1</v>
      </c>
      <c r="AZ80" s="2">
        <v>1011.6</v>
      </c>
      <c r="BA80" s="2">
        <v>0</v>
      </c>
      <c r="BB80" s="2">
        <v>3</v>
      </c>
      <c r="BC80" s="2">
        <v>15.4</v>
      </c>
      <c r="BD80" s="2">
        <v>2</v>
      </c>
      <c r="BE80" s="2" t="s">
        <v>19</v>
      </c>
      <c r="BF80" s="2">
        <v>8</v>
      </c>
      <c r="BL80" s="105">
        <f t="shared" si="7"/>
        <v>0</v>
      </c>
      <c r="BM80" s="105">
        <f t="shared" si="8"/>
        <v>0</v>
      </c>
      <c r="BN80" s="99">
        <f t="shared" si="9"/>
        <v>0</v>
      </c>
      <c r="BO80" s="105">
        <f t="shared" si="10"/>
        <v>0</v>
      </c>
    </row>
    <row r="81" spans="1:67" x14ac:dyDescent="0.25">
      <c r="A81" s="64">
        <v>42134</v>
      </c>
      <c r="B81" s="7" t="str">
        <f t="shared" si="11"/>
        <v>15130</v>
      </c>
      <c r="C81" s="49" t="s">
        <v>27</v>
      </c>
      <c r="D81" s="14" t="s">
        <v>33</v>
      </c>
      <c r="E81" s="22">
        <v>19</v>
      </c>
      <c r="F81" s="24">
        <v>8</v>
      </c>
      <c r="G81" s="14" t="s">
        <v>64</v>
      </c>
      <c r="H81" s="49">
        <v>1917</v>
      </c>
      <c r="I81" s="47">
        <f t="shared" si="12"/>
        <v>1317</v>
      </c>
      <c r="J81" s="52" t="s">
        <v>63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W81" s="2">
        <v>86.3</v>
      </c>
      <c r="AX81" s="2">
        <v>80</v>
      </c>
      <c r="AY81" s="2">
        <v>1012.1</v>
      </c>
      <c r="AZ81" s="2">
        <v>1011.6</v>
      </c>
      <c r="BA81" s="2">
        <v>0</v>
      </c>
      <c r="BB81" s="2">
        <v>4</v>
      </c>
      <c r="BC81" s="2">
        <v>14.4</v>
      </c>
      <c r="BD81" s="2">
        <v>2</v>
      </c>
      <c r="BE81" s="2" t="s">
        <v>19</v>
      </c>
      <c r="BF81" s="2">
        <v>8</v>
      </c>
      <c r="BL81" s="105">
        <f t="shared" si="7"/>
        <v>0</v>
      </c>
      <c r="BM81" s="105">
        <f t="shared" si="8"/>
        <v>0</v>
      </c>
      <c r="BN81" s="99">
        <f t="shared" si="9"/>
        <v>0</v>
      </c>
      <c r="BO81" s="105">
        <f t="shared" si="10"/>
        <v>0</v>
      </c>
    </row>
    <row r="82" spans="1:67" x14ac:dyDescent="0.25">
      <c r="A82" s="64">
        <v>42134</v>
      </c>
      <c r="B82" s="7" t="str">
        <f t="shared" si="11"/>
        <v>15130</v>
      </c>
      <c r="C82" s="49" t="s">
        <v>27</v>
      </c>
      <c r="D82" s="14" t="s">
        <v>33</v>
      </c>
      <c r="E82" s="22">
        <v>19</v>
      </c>
      <c r="F82" s="24">
        <v>9</v>
      </c>
      <c r="G82" s="14" t="s">
        <v>64</v>
      </c>
      <c r="H82" s="49">
        <v>1927</v>
      </c>
      <c r="I82" s="47">
        <f t="shared" si="12"/>
        <v>1327</v>
      </c>
      <c r="J82" s="52" t="s">
        <v>63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W82" s="2">
        <v>86.3</v>
      </c>
      <c r="AX82" s="2">
        <v>80</v>
      </c>
      <c r="AY82" s="2">
        <v>1012.1</v>
      </c>
      <c r="AZ82" s="2">
        <v>1011.6</v>
      </c>
      <c r="BA82" s="2">
        <v>0</v>
      </c>
      <c r="BB82" s="2">
        <v>4</v>
      </c>
      <c r="BC82" s="2">
        <v>16.600000000000001</v>
      </c>
      <c r="BD82" s="2">
        <v>2</v>
      </c>
      <c r="BE82" s="2" t="s">
        <v>19</v>
      </c>
      <c r="BF82" s="2">
        <v>8</v>
      </c>
      <c r="BL82" s="105">
        <f t="shared" si="7"/>
        <v>0</v>
      </c>
      <c r="BM82" s="105">
        <f t="shared" si="8"/>
        <v>0</v>
      </c>
      <c r="BN82" s="99">
        <f t="shared" si="9"/>
        <v>0</v>
      </c>
      <c r="BO82" s="105">
        <f t="shared" si="10"/>
        <v>0</v>
      </c>
    </row>
    <row r="83" spans="1:67" s="93" customFormat="1" x14ac:dyDescent="0.25">
      <c r="A83" s="95">
        <v>42134</v>
      </c>
      <c r="B83" s="96" t="str">
        <f t="shared" si="11"/>
        <v>15130</v>
      </c>
      <c r="C83" s="72" t="s">
        <v>27</v>
      </c>
      <c r="D83" s="93" t="s">
        <v>33</v>
      </c>
      <c r="E83" s="23">
        <v>19</v>
      </c>
      <c r="F83" s="73">
        <v>10</v>
      </c>
      <c r="G83" s="93" t="s">
        <v>64</v>
      </c>
      <c r="H83" s="72">
        <v>1940</v>
      </c>
      <c r="I83" s="23">
        <f t="shared" si="12"/>
        <v>1340</v>
      </c>
      <c r="J83" s="97" t="s">
        <v>63</v>
      </c>
      <c r="L83" s="93">
        <v>0</v>
      </c>
      <c r="M83" s="93">
        <v>0</v>
      </c>
      <c r="N83" s="93">
        <v>0</v>
      </c>
      <c r="O83" s="93">
        <v>0</v>
      </c>
      <c r="P83" s="93">
        <v>0</v>
      </c>
      <c r="Q83" s="93">
        <v>0</v>
      </c>
      <c r="AF83" s="93">
        <v>0</v>
      </c>
      <c r="AG83" s="93">
        <v>0</v>
      </c>
      <c r="AH83" s="93">
        <v>0</v>
      </c>
      <c r="AI83" s="93">
        <v>0</v>
      </c>
      <c r="AJ83" s="93">
        <v>0</v>
      </c>
      <c r="AK83" s="93">
        <v>0</v>
      </c>
      <c r="AW83" s="98">
        <v>86.3</v>
      </c>
      <c r="AX83" s="98">
        <v>80</v>
      </c>
      <c r="AY83" s="98">
        <v>1012.1</v>
      </c>
      <c r="AZ83" s="98">
        <v>1011.6</v>
      </c>
      <c r="BA83" s="98">
        <v>0</v>
      </c>
      <c r="BB83" s="98">
        <v>5</v>
      </c>
      <c r="BC83" s="98">
        <v>6.7</v>
      </c>
      <c r="BD83" s="98">
        <v>2</v>
      </c>
      <c r="BE83" s="98" t="s">
        <v>19</v>
      </c>
      <c r="BF83" s="98">
        <v>8</v>
      </c>
      <c r="BG83" s="98"/>
      <c r="BH83" s="98"/>
      <c r="BI83" s="5"/>
      <c r="BL83" s="106">
        <f t="shared" si="7"/>
        <v>0</v>
      </c>
      <c r="BM83" s="106">
        <f t="shared" si="8"/>
        <v>0</v>
      </c>
      <c r="BN83" s="107">
        <f t="shared" si="9"/>
        <v>0</v>
      </c>
      <c r="BO83" s="106">
        <f t="shared" si="10"/>
        <v>0</v>
      </c>
    </row>
    <row r="84" spans="1:67" x14ac:dyDescent="0.25">
      <c r="AA84" t="s">
        <v>67</v>
      </c>
      <c r="AB84" t="s">
        <v>68</v>
      </c>
      <c r="AD84" s="17">
        <f>COUNT(AD4:AD83)</f>
        <v>1</v>
      </c>
    </row>
    <row r="85" spans="1:67" x14ac:dyDescent="0.25">
      <c r="AA85" t="s">
        <v>69</v>
      </c>
      <c r="AB85" t="s">
        <v>70</v>
      </c>
      <c r="AD85" s="17">
        <f>SUM(AD4:AD83)</f>
        <v>1</v>
      </c>
    </row>
    <row r="86" spans="1:67" x14ac:dyDescent="0.25">
      <c r="AB86" t="s">
        <v>71</v>
      </c>
      <c r="AD86" s="2">
        <f>COUNT(L4:L83)</f>
        <v>53</v>
      </c>
    </row>
  </sheetData>
  <mergeCells count="2">
    <mergeCell ref="K1:AD1"/>
    <mergeCell ref="AE1:AU1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1"/>
  <sheetViews>
    <sheetView tabSelected="1" topLeftCell="X1" zoomScale="60" zoomScaleNormal="60" zoomScalePageLayoutView="60" workbookViewId="0">
      <selection activeCell="A13" sqref="A13"/>
    </sheetView>
  </sheetViews>
  <sheetFormatPr defaultColWidth="8.875" defaultRowHeight="15.75" x14ac:dyDescent="0.25"/>
  <sheetData>
    <row r="1" spans="1:62" x14ac:dyDescent="0.25">
      <c r="A1" s="14"/>
      <c r="B1" s="14"/>
      <c r="C1" s="14"/>
      <c r="D1" s="14"/>
      <c r="E1" s="13"/>
      <c r="F1" s="13"/>
      <c r="G1" s="13"/>
      <c r="H1" s="11"/>
      <c r="I1" s="11"/>
      <c r="J1" s="26"/>
      <c r="K1" s="108" t="s">
        <v>21</v>
      </c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10"/>
      <c r="AE1" s="111" t="s">
        <v>22</v>
      </c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3"/>
      <c r="AV1" s="11"/>
      <c r="AW1" s="4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3"/>
    </row>
    <row r="2" spans="1:62" s="3" customFormat="1" x14ac:dyDescent="0.25">
      <c r="A2" s="12"/>
      <c r="B2" s="12"/>
      <c r="C2" s="12"/>
      <c r="D2" s="12"/>
      <c r="E2" s="12"/>
      <c r="F2" s="12"/>
      <c r="G2" s="12"/>
      <c r="H2" s="11"/>
      <c r="I2" s="27"/>
      <c r="K2" s="11" t="s">
        <v>26</v>
      </c>
      <c r="L2" s="3">
        <v>2</v>
      </c>
      <c r="S2" s="12"/>
      <c r="T2" s="12"/>
      <c r="U2" s="12"/>
      <c r="V2" s="4" t="s">
        <v>42</v>
      </c>
      <c r="W2" s="4" t="s">
        <v>42</v>
      </c>
      <c r="X2" s="4" t="s">
        <v>42</v>
      </c>
      <c r="Y2" s="8"/>
      <c r="Z2" s="12" t="s">
        <v>43</v>
      </c>
      <c r="AA2" s="3" t="s">
        <v>43</v>
      </c>
      <c r="AB2" s="3" t="s">
        <v>43</v>
      </c>
      <c r="AD2" s="15"/>
      <c r="AE2" s="4" t="s">
        <v>26</v>
      </c>
      <c r="AF2" s="3">
        <v>2</v>
      </c>
      <c r="AK2" s="12"/>
      <c r="AL2" s="12"/>
      <c r="AM2" s="12"/>
      <c r="AN2" s="4" t="s">
        <v>42</v>
      </c>
      <c r="AO2" s="4" t="s">
        <v>42</v>
      </c>
      <c r="AP2" s="4" t="s">
        <v>42</v>
      </c>
      <c r="AQ2" s="8"/>
      <c r="AR2" s="3" t="s">
        <v>43</v>
      </c>
      <c r="AS2" s="3" t="s">
        <v>43</v>
      </c>
      <c r="AT2" s="12" t="s">
        <v>43</v>
      </c>
      <c r="AV2" s="12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3" t="s">
        <v>36</v>
      </c>
    </row>
    <row r="3" spans="1:62" s="5" customFormat="1" ht="27" customHeight="1" x14ac:dyDescent="0.25">
      <c r="A3" s="5" t="s">
        <v>0</v>
      </c>
      <c r="B3" s="5" t="s">
        <v>16</v>
      </c>
      <c r="C3" s="5" t="s">
        <v>49</v>
      </c>
      <c r="D3" s="5" t="s">
        <v>50</v>
      </c>
      <c r="E3" s="6" t="s">
        <v>1</v>
      </c>
      <c r="F3" s="6" t="s">
        <v>2</v>
      </c>
      <c r="G3" s="44" t="s">
        <v>23</v>
      </c>
      <c r="H3" s="6" t="s">
        <v>51</v>
      </c>
      <c r="I3" s="53" t="s">
        <v>57</v>
      </c>
      <c r="J3" s="5" t="s">
        <v>58</v>
      </c>
      <c r="K3" s="5" t="s">
        <v>29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40</v>
      </c>
      <c r="S3" s="36" t="s">
        <v>41</v>
      </c>
      <c r="T3" s="41" t="s">
        <v>54</v>
      </c>
      <c r="U3" s="41"/>
      <c r="V3" s="6" t="s">
        <v>35</v>
      </c>
      <c r="W3" s="6" t="s">
        <v>14</v>
      </c>
      <c r="X3" s="6" t="s">
        <v>45</v>
      </c>
      <c r="Y3" s="39"/>
      <c r="Z3" s="6" t="s">
        <v>35</v>
      </c>
      <c r="AA3" s="6" t="s">
        <v>14</v>
      </c>
      <c r="AB3" s="6" t="s">
        <v>45</v>
      </c>
      <c r="AD3" s="43" t="s">
        <v>55</v>
      </c>
      <c r="AE3" s="5" t="s">
        <v>29</v>
      </c>
      <c r="AF3" s="6">
        <v>1</v>
      </c>
      <c r="AG3" s="6">
        <v>2</v>
      </c>
      <c r="AH3" s="6">
        <v>3</v>
      </c>
      <c r="AI3" s="6">
        <v>4</v>
      </c>
      <c r="AJ3" s="6">
        <v>5</v>
      </c>
      <c r="AK3" s="6">
        <v>6</v>
      </c>
      <c r="AL3" s="6" t="s">
        <v>40</v>
      </c>
      <c r="AM3" s="35" t="s">
        <v>41</v>
      </c>
      <c r="AN3" s="6" t="s">
        <v>35</v>
      </c>
      <c r="AO3" s="6" t="s">
        <v>14</v>
      </c>
      <c r="AP3" s="6" t="s">
        <v>45</v>
      </c>
      <c r="AQ3" s="39"/>
      <c r="AR3" s="6" t="s">
        <v>35</v>
      </c>
      <c r="AS3" s="6" t="s">
        <v>14</v>
      </c>
      <c r="AT3" s="6" t="s">
        <v>45</v>
      </c>
      <c r="AU3" s="43" t="s">
        <v>55</v>
      </c>
      <c r="AV3" s="6"/>
      <c r="AW3" s="23" t="s">
        <v>5</v>
      </c>
      <c r="AX3" s="23" t="s">
        <v>6</v>
      </c>
      <c r="AY3" s="6" t="s">
        <v>7</v>
      </c>
      <c r="AZ3" s="6" t="s">
        <v>8</v>
      </c>
      <c r="BA3" s="6" t="s">
        <v>9</v>
      </c>
      <c r="BB3" s="6" t="s">
        <v>10</v>
      </c>
      <c r="BC3" s="6" t="s">
        <v>11</v>
      </c>
      <c r="BD3" s="6" t="s">
        <v>12</v>
      </c>
      <c r="BE3" s="6" t="s">
        <v>13</v>
      </c>
      <c r="BF3" s="6" t="s">
        <v>4</v>
      </c>
      <c r="BG3" s="6" t="s">
        <v>3</v>
      </c>
      <c r="BH3" s="6"/>
      <c r="BI3" s="6" t="s">
        <v>24</v>
      </c>
      <c r="BJ3" s="6" t="s">
        <v>37</v>
      </c>
    </row>
    <row r="4" spans="1:62" x14ac:dyDescent="0.25">
      <c r="A4" s="64">
        <v>42132</v>
      </c>
      <c r="B4" s="7" t="str">
        <f t="shared" ref="B4:B14" si="0">RIGHT(YEAR(A4),2)&amp;TEXT(A4-DATE(YEAR(A4),1,0),"000")</f>
        <v>15128</v>
      </c>
      <c r="C4" s="49" t="s">
        <v>27</v>
      </c>
      <c r="D4" s="14" t="s">
        <v>38</v>
      </c>
      <c r="E4" s="22">
        <v>2</v>
      </c>
      <c r="F4" s="24">
        <v>1</v>
      </c>
      <c r="G4" s="14" t="s">
        <v>25</v>
      </c>
      <c r="H4" s="14">
        <v>1936</v>
      </c>
      <c r="I4" s="47">
        <f t="shared" ref="I4:I12" si="1">H4-600</f>
        <v>1336</v>
      </c>
      <c r="J4" s="52" t="s">
        <v>17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W4">
        <v>78.900000000000006</v>
      </c>
      <c r="AX4">
        <v>78.5</v>
      </c>
      <c r="AY4">
        <v>1014.4</v>
      </c>
      <c r="AZ4">
        <v>1013.3</v>
      </c>
      <c r="BA4">
        <v>0</v>
      </c>
      <c r="BB4">
        <v>1</v>
      </c>
      <c r="BC4">
        <v>10.8</v>
      </c>
      <c r="BD4">
        <v>2</v>
      </c>
      <c r="BE4" t="s">
        <v>17</v>
      </c>
      <c r="BF4">
        <v>10</v>
      </c>
    </row>
    <row r="5" spans="1:62" x14ac:dyDescent="0.25">
      <c r="A5" s="64">
        <v>42132</v>
      </c>
      <c r="B5" s="7" t="str">
        <f t="shared" si="0"/>
        <v>15128</v>
      </c>
      <c r="C5" s="49" t="s">
        <v>27</v>
      </c>
      <c r="D5" s="14" t="s">
        <v>38</v>
      </c>
      <c r="E5" s="22">
        <v>2</v>
      </c>
      <c r="F5" s="24">
        <v>2</v>
      </c>
      <c r="G5" s="14" t="s">
        <v>25</v>
      </c>
      <c r="H5" s="14">
        <v>1948</v>
      </c>
      <c r="I5" s="47">
        <f t="shared" si="1"/>
        <v>1348</v>
      </c>
      <c r="J5" s="52" t="s">
        <v>17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W5">
        <v>78.900000000000006</v>
      </c>
      <c r="AX5">
        <v>78.5</v>
      </c>
      <c r="AY5">
        <v>1014.4</v>
      </c>
      <c r="AZ5">
        <v>1013.3</v>
      </c>
      <c r="BA5">
        <v>0</v>
      </c>
      <c r="BB5">
        <v>1</v>
      </c>
      <c r="BC5">
        <v>11</v>
      </c>
      <c r="BD5">
        <v>2</v>
      </c>
      <c r="BE5" t="s">
        <v>17</v>
      </c>
      <c r="BF5">
        <v>10</v>
      </c>
    </row>
    <row r="6" spans="1:62" x14ac:dyDescent="0.25">
      <c r="A6" s="64">
        <v>42132</v>
      </c>
      <c r="B6" s="7" t="str">
        <f t="shared" si="0"/>
        <v>15128</v>
      </c>
      <c r="C6" s="49" t="s">
        <v>27</v>
      </c>
      <c r="D6" s="14" t="s">
        <v>38</v>
      </c>
      <c r="E6" s="22">
        <v>2</v>
      </c>
      <c r="F6" s="24">
        <v>3</v>
      </c>
      <c r="G6" s="14" t="s">
        <v>25</v>
      </c>
      <c r="H6" s="14">
        <v>1939</v>
      </c>
      <c r="I6" s="47">
        <f t="shared" si="1"/>
        <v>1339</v>
      </c>
      <c r="J6" s="52" t="s">
        <v>17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W6">
        <v>78.900000000000006</v>
      </c>
      <c r="AX6">
        <v>78.5</v>
      </c>
      <c r="AY6">
        <v>1014.4</v>
      </c>
      <c r="AZ6">
        <v>1013.3</v>
      </c>
      <c r="BA6">
        <v>0</v>
      </c>
      <c r="BB6">
        <v>1</v>
      </c>
      <c r="BC6">
        <v>6</v>
      </c>
      <c r="BD6">
        <v>2</v>
      </c>
      <c r="BE6" t="s">
        <v>17</v>
      </c>
      <c r="BF6">
        <v>10</v>
      </c>
    </row>
    <row r="7" spans="1:62" x14ac:dyDescent="0.25">
      <c r="A7" s="64">
        <v>42132</v>
      </c>
      <c r="B7" s="7" t="str">
        <f t="shared" si="0"/>
        <v>15128</v>
      </c>
      <c r="C7" s="49" t="s">
        <v>27</v>
      </c>
      <c r="D7" s="14" t="s">
        <v>38</v>
      </c>
      <c r="E7" s="22">
        <v>2</v>
      </c>
      <c r="F7" s="24">
        <v>4</v>
      </c>
      <c r="G7" s="14" t="s">
        <v>25</v>
      </c>
      <c r="H7" s="49">
        <v>1928</v>
      </c>
      <c r="I7" s="47">
        <f t="shared" si="1"/>
        <v>1328</v>
      </c>
      <c r="J7" s="52" t="s">
        <v>17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W7">
        <v>78.900000000000006</v>
      </c>
      <c r="AX7">
        <v>78.5</v>
      </c>
      <c r="AY7">
        <v>1014.4</v>
      </c>
      <c r="AZ7">
        <v>1013.3</v>
      </c>
      <c r="BA7">
        <v>0</v>
      </c>
      <c r="BB7">
        <v>1</v>
      </c>
      <c r="BC7">
        <v>10.199999999999999</v>
      </c>
      <c r="BD7">
        <v>2</v>
      </c>
      <c r="BE7" t="s">
        <v>17</v>
      </c>
      <c r="BF7">
        <v>10</v>
      </c>
    </row>
    <row r="8" spans="1:62" x14ac:dyDescent="0.25">
      <c r="A8" s="64">
        <v>42132</v>
      </c>
      <c r="B8" s="7" t="str">
        <f t="shared" si="0"/>
        <v>15128</v>
      </c>
      <c r="C8" s="49" t="s">
        <v>27</v>
      </c>
      <c r="D8" s="14" t="s">
        <v>38</v>
      </c>
      <c r="E8" s="22">
        <v>2</v>
      </c>
      <c r="F8" s="24">
        <v>5</v>
      </c>
      <c r="G8" s="14" t="s">
        <v>18</v>
      </c>
      <c r="H8" s="49" t="s">
        <v>18</v>
      </c>
      <c r="I8" s="47" t="s">
        <v>18</v>
      </c>
      <c r="J8" s="52" t="s">
        <v>18</v>
      </c>
      <c r="L8" t="s">
        <v>18</v>
      </c>
      <c r="M8" t="s">
        <v>18</v>
      </c>
      <c r="N8" t="s">
        <v>18</v>
      </c>
      <c r="O8" t="s">
        <v>18</v>
      </c>
      <c r="P8" t="s">
        <v>18</v>
      </c>
      <c r="Q8" t="s">
        <v>18</v>
      </c>
      <c r="AF8" t="s">
        <v>18</v>
      </c>
      <c r="AG8" t="s">
        <v>18</v>
      </c>
      <c r="AH8" t="s">
        <v>18</v>
      </c>
      <c r="AI8" t="s">
        <v>18</v>
      </c>
      <c r="AJ8" t="s">
        <v>18</v>
      </c>
      <c r="AK8" t="s">
        <v>18</v>
      </c>
      <c r="AW8">
        <v>78.900000000000006</v>
      </c>
      <c r="AX8">
        <v>78.5</v>
      </c>
      <c r="AY8">
        <v>1014.4</v>
      </c>
      <c r="AZ8">
        <v>1013.3</v>
      </c>
      <c r="BA8">
        <v>0</v>
      </c>
      <c r="BB8" t="s">
        <v>18</v>
      </c>
      <c r="BC8" t="s">
        <v>18</v>
      </c>
      <c r="BD8" t="s">
        <v>18</v>
      </c>
      <c r="BE8" t="s">
        <v>18</v>
      </c>
      <c r="BF8" t="s">
        <v>18</v>
      </c>
      <c r="BG8" t="s">
        <v>18</v>
      </c>
    </row>
    <row r="9" spans="1:62" x14ac:dyDescent="0.25">
      <c r="A9" s="64">
        <v>42132</v>
      </c>
      <c r="B9" s="7" t="str">
        <f t="shared" si="0"/>
        <v>15128</v>
      </c>
      <c r="C9" s="49" t="s">
        <v>27</v>
      </c>
      <c r="D9" s="14" t="s">
        <v>38</v>
      </c>
      <c r="E9" s="22">
        <v>2</v>
      </c>
      <c r="F9" s="24">
        <v>6</v>
      </c>
      <c r="G9" s="14" t="s">
        <v>25</v>
      </c>
      <c r="H9" s="49">
        <v>1918</v>
      </c>
      <c r="I9" s="47">
        <f t="shared" si="1"/>
        <v>1318</v>
      </c>
      <c r="J9" s="52" t="s">
        <v>17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W9">
        <v>78.900000000000006</v>
      </c>
      <c r="AX9">
        <v>78.5</v>
      </c>
      <c r="AY9">
        <v>1014.4</v>
      </c>
      <c r="AZ9">
        <v>1013.3</v>
      </c>
      <c r="BA9">
        <v>0</v>
      </c>
      <c r="BB9">
        <v>1</v>
      </c>
      <c r="BC9">
        <v>6</v>
      </c>
      <c r="BD9">
        <v>2</v>
      </c>
      <c r="BE9" t="s">
        <v>17</v>
      </c>
      <c r="BF9">
        <v>10</v>
      </c>
    </row>
    <row r="10" spans="1:62" x14ac:dyDescent="0.25">
      <c r="A10" s="64">
        <v>42132</v>
      </c>
      <c r="B10" s="7" t="str">
        <f t="shared" si="0"/>
        <v>15128</v>
      </c>
      <c r="C10" s="49" t="s">
        <v>27</v>
      </c>
      <c r="D10" s="14" t="s">
        <v>38</v>
      </c>
      <c r="E10" s="22">
        <v>2</v>
      </c>
      <c r="F10" s="24">
        <v>7</v>
      </c>
      <c r="G10" s="14" t="s">
        <v>25</v>
      </c>
      <c r="H10" s="49">
        <v>1911</v>
      </c>
      <c r="I10" s="47">
        <f t="shared" si="1"/>
        <v>1311</v>
      </c>
      <c r="J10" s="52" t="s">
        <v>17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W10">
        <v>78.900000000000006</v>
      </c>
      <c r="AX10">
        <v>78.5</v>
      </c>
      <c r="AY10">
        <v>1014.4</v>
      </c>
      <c r="AZ10">
        <v>1013.3</v>
      </c>
      <c r="BA10">
        <v>0</v>
      </c>
      <c r="BB10">
        <v>1</v>
      </c>
      <c r="BC10">
        <v>1.7</v>
      </c>
      <c r="BD10">
        <v>2</v>
      </c>
      <c r="BE10" t="s">
        <v>17</v>
      </c>
      <c r="BF10">
        <v>10</v>
      </c>
    </row>
    <row r="11" spans="1:62" x14ac:dyDescent="0.25">
      <c r="A11" s="64">
        <v>42132</v>
      </c>
      <c r="B11" s="7" t="str">
        <f t="shared" si="0"/>
        <v>15128</v>
      </c>
      <c r="C11" s="49" t="s">
        <v>27</v>
      </c>
      <c r="D11" s="14" t="s">
        <v>38</v>
      </c>
      <c r="E11" s="22">
        <v>2</v>
      </c>
      <c r="F11" s="24">
        <v>8</v>
      </c>
      <c r="G11" s="14" t="s">
        <v>25</v>
      </c>
      <c r="H11" s="49">
        <v>1900</v>
      </c>
      <c r="I11" s="47">
        <f t="shared" si="1"/>
        <v>1300</v>
      </c>
      <c r="J11" s="52" t="s">
        <v>17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W11">
        <v>78.900000000000006</v>
      </c>
      <c r="AX11">
        <v>78.5</v>
      </c>
      <c r="AY11">
        <v>1014.4</v>
      </c>
      <c r="AZ11">
        <v>1013.3</v>
      </c>
      <c r="BA11">
        <v>0</v>
      </c>
      <c r="BB11">
        <v>1</v>
      </c>
      <c r="BC11">
        <v>5.3</v>
      </c>
      <c r="BD11">
        <v>2</v>
      </c>
      <c r="BE11" t="s">
        <v>17</v>
      </c>
      <c r="BF11">
        <v>10</v>
      </c>
    </row>
    <row r="12" spans="1:62" x14ac:dyDescent="0.25">
      <c r="A12" s="64">
        <v>42132</v>
      </c>
      <c r="B12" s="7" t="str">
        <f t="shared" si="0"/>
        <v>15128</v>
      </c>
      <c r="C12" s="49" t="s">
        <v>27</v>
      </c>
      <c r="D12" s="14" t="s">
        <v>38</v>
      </c>
      <c r="E12" s="22">
        <v>2</v>
      </c>
      <c r="F12" s="24">
        <v>9</v>
      </c>
      <c r="G12" s="14" t="s">
        <v>25</v>
      </c>
      <c r="H12" s="49">
        <v>1854</v>
      </c>
      <c r="I12" s="47">
        <f t="shared" si="1"/>
        <v>1254</v>
      </c>
      <c r="J12" s="52" t="s">
        <v>17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W12">
        <v>78.900000000000006</v>
      </c>
      <c r="AX12">
        <v>78.5</v>
      </c>
      <c r="AY12">
        <v>1014.4</v>
      </c>
      <c r="AZ12">
        <v>1013.3</v>
      </c>
      <c r="BA12">
        <v>0</v>
      </c>
      <c r="BB12">
        <v>1</v>
      </c>
      <c r="BC12">
        <v>6</v>
      </c>
      <c r="BD12">
        <v>2</v>
      </c>
      <c r="BE12" t="s">
        <v>17</v>
      </c>
      <c r="BF12">
        <v>10</v>
      </c>
    </row>
    <row r="13" spans="1:62" x14ac:dyDescent="0.25">
      <c r="A13" s="1">
        <v>42111</v>
      </c>
      <c r="B13" s="7" t="str">
        <f t="shared" si="0"/>
        <v>15107</v>
      </c>
      <c r="C13" s="21" t="s">
        <v>27</v>
      </c>
      <c r="D13" t="s">
        <v>30</v>
      </c>
      <c r="E13" s="62">
        <v>19</v>
      </c>
      <c r="F13" s="32">
        <v>9</v>
      </c>
      <c r="G13" t="s">
        <v>25</v>
      </c>
      <c r="H13">
        <v>1748</v>
      </c>
      <c r="I13" s="47">
        <f>H13-600</f>
        <v>1148</v>
      </c>
      <c r="J13" s="52" t="s">
        <v>53</v>
      </c>
      <c r="L13">
        <v>0</v>
      </c>
      <c r="M13">
        <v>0</v>
      </c>
      <c r="N13">
        <v>0</v>
      </c>
      <c r="O13" s="14">
        <v>0</v>
      </c>
      <c r="P13" s="14">
        <v>0</v>
      </c>
      <c r="Q13">
        <v>0</v>
      </c>
      <c r="AD13" s="52"/>
      <c r="AF13">
        <v>0</v>
      </c>
      <c r="AG13">
        <v>0</v>
      </c>
      <c r="AH13">
        <v>0</v>
      </c>
      <c r="AI13" s="14">
        <v>0</v>
      </c>
      <c r="AJ13" s="14">
        <v>0</v>
      </c>
      <c r="AK13">
        <v>0</v>
      </c>
      <c r="AV13" s="58"/>
      <c r="AW13" s="2">
        <v>75.3</v>
      </c>
      <c r="AX13" s="2">
        <v>75.3</v>
      </c>
      <c r="AY13" s="2">
        <v>1011.3</v>
      </c>
      <c r="AZ13" s="2" t="s">
        <v>18</v>
      </c>
      <c r="BA13" s="2">
        <v>0</v>
      </c>
      <c r="BB13" s="2">
        <v>2</v>
      </c>
      <c r="BC13" s="2">
        <v>8.1999999999999993</v>
      </c>
      <c r="BD13" s="2">
        <v>5</v>
      </c>
      <c r="BE13" s="2" t="s">
        <v>17</v>
      </c>
      <c r="BF13" s="2">
        <v>1</v>
      </c>
      <c r="BG13" s="2"/>
      <c r="BH13" s="2"/>
      <c r="BI13" s="2"/>
    </row>
    <row r="14" spans="1:62" x14ac:dyDescent="0.25">
      <c r="A14" s="1">
        <v>42119</v>
      </c>
      <c r="B14" s="7" t="str">
        <f t="shared" si="0"/>
        <v>15115</v>
      </c>
      <c r="C14" s="21" t="s">
        <v>27</v>
      </c>
      <c r="D14" t="s">
        <v>30</v>
      </c>
      <c r="E14" s="62">
        <v>19</v>
      </c>
      <c r="F14" s="32">
        <v>10</v>
      </c>
      <c r="G14" t="s">
        <v>25</v>
      </c>
      <c r="H14">
        <v>1757</v>
      </c>
      <c r="I14" s="47">
        <f>H14-600</f>
        <v>1157</v>
      </c>
      <c r="J14" s="52" t="s">
        <v>53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AD14" s="52"/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V14" s="58"/>
      <c r="AW14" s="2">
        <v>75.3</v>
      </c>
      <c r="AX14" s="2">
        <v>75.3</v>
      </c>
      <c r="AY14" s="2">
        <v>1011.3</v>
      </c>
      <c r="AZ14" s="2" t="s">
        <v>18</v>
      </c>
      <c r="BA14" s="2">
        <v>0</v>
      </c>
      <c r="BB14" s="2">
        <v>1</v>
      </c>
      <c r="BC14" s="2">
        <v>5.6</v>
      </c>
      <c r="BD14" s="2">
        <v>5</v>
      </c>
      <c r="BE14" s="2" t="s">
        <v>17</v>
      </c>
      <c r="BF14" s="2">
        <v>1</v>
      </c>
      <c r="BG14" s="2"/>
      <c r="BH14" s="2"/>
      <c r="BI14" s="2"/>
    </row>
    <row r="21" spans="13:14" x14ac:dyDescent="0.25">
      <c r="M21">
        <v>1740</v>
      </c>
      <c r="N21">
        <f>678+8</f>
        <v>686</v>
      </c>
    </row>
  </sheetData>
  <mergeCells count="2">
    <mergeCell ref="K1:AD1"/>
    <mergeCell ref="AE1:AU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Survey1_AM</vt:lpstr>
      <vt:lpstr>Survey1_PM</vt:lpstr>
      <vt:lpstr>Survey2_AM</vt:lpstr>
      <vt:lpstr>Survey2_PM</vt:lpstr>
      <vt:lpstr>Survey3_AM</vt:lpstr>
      <vt:lpstr>Survey3_PM</vt:lpstr>
      <vt:lpstr>Survey4</vt:lpstr>
    </vt:vector>
  </TitlesOfParts>
  <Company>Texas State San Marcos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Moore</dc:creator>
  <cp:lastModifiedBy>James</cp:lastModifiedBy>
  <dcterms:created xsi:type="dcterms:W3CDTF">2015-04-01T18:25:03Z</dcterms:created>
  <dcterms:modified xsi:type="dcterms:W3CDTF">2016-08-28T21:11:35Z</dcterms:modified>
</cp:coreProperties>
</file>