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5\"/>
    </mc:Choice>
  </mc:AlternateContent>
  <bookViews>
    <workbookView xWindow="0" yWindow="0" windowWidth="29340" windowHeight="18225" tabRatio="500" activeTab="5"/>
  </bookViews>
  <sheets>
    <sheet name="Week1_AM" sheetId="1" r:id="rId1"/>
    <sheet name="Week1_PM" sheetId="3" r:id="rId2"/>
    <sheet name="Week2_AM" sheetId="9" r:id="rId3"/>
    <sheet name="Week2_PM " sheetId="4" r:id="rId4"/>
    <sheet name="Week3_AM " sheetId="8" r:id="rId5"/>
    <sheet name="Week3_PM  " sheetId="7" r:id="rId6"/>
  </sheets>
  <calcPr calcId="152511"/>
</workbook>
</file>

<file path=xl/calcChain.xml><?xml version="1.0" encoding="utf-8"?>
<calcChain xmlns="http://schemas.openxmlformats.org/spreadsheetml/2006/main">
  <c r="BM4" i="7" l="1"/>
  <c r="BP69" i="7"/>
  <c r="BO69" i="7"/>
  <c r="BN69" i="7"/>
  <c r="BM69" i="7"/>
  <c r="BP68" i="7"/>
  <c r="BO68" i="7"/>
  <c r="BN68" i="7"/>
  <c r="BM68" i="7"/>
  <c r="BP67" i="7"/>
  <c r="BO67" i="7"/>
  <c r="BN67" i="7"/>
  <c r="BM67" i="7"/>
  <c r="BP66" i="7"/>
  <c r="BO66" i="7"/>
  <c r="BN66" i="7"/>
  <c r="BM66" i="7"/>
  <c r="BP65" i="7"/>
  <c r="BO65" i="7"/>
  <c r="BN65" i="7"/>
  <c r="BM65" i="7"/>
  <c r="BP64" i="7"/>
  <c r="BO64" i="7"/>
  <c r="BN64" i="7"/>
  <c r="BM64" i="7"/>
  <c r="BP63" i="7"/>
  <c r="BO63" i="7"/>
  <c r="BN63" i="7"/>
  <c r="BM63" i="7"/>
  <c r="BP62" i="7"/>
  <c r="BO62" i="7"/>
  <c r="BN62" i="7"/>
  <c r="BM62" i="7"/>
  <c r="BP61" i="7"/>
  <c r="BO61" i="7"/>
  <c r="BN61" i="7"/>
  <c r="BM61" i="7"/>
  <c r="BP60" i="7"/>
  <c r="BO60" i="7"/>
  <c r="BN60" i="7"/>
  <c r="BM60" i="7"/>
  <c r="BP59" i="7"/>
  <c r="BO59" i="7"/>
  <c r="BN59" i="7"/>
  <c r="BM59" i="7"/>
  <c r="BP58" i="7"/>
  <c r="BO58" i="7"/>
  <c r="BN58" i="7"/>
  <c r="BM58" i="7"/>
  <c r="BP57" i="7"/>
  <c r="BO57" i="7"/>
  <c r="BN57" i="7"/>
  <c r="BM57" i="7"/>
  <c r="BP56" i="7"/>
  <c r="BO56" i="7"/>
  <c r="BN56" i="7"/>
  <c r="BM56" i="7"/>
  <c r="BP55" i="7"/>
  <c r="BO55" i="7"/>
  <c r="BN55" i="7"/>
  <c r="BM55" i="7"/>
  <c r="BP54" i="7"/>
  <c r="BO54" i="7"/>
  <c r="BN54" i="7"/>
  <c r="BM54" i="7"/>
  <c r="BP53" i="7"/>
  <c r="BO53" i="7"/>
  <c r="BN53" i="7"/>
  <c r="BM53" i="7"/>
  <c r="BP52" i="7"/>
  <c r="BO52" i="7"/>
  <c r="BN52" i="7"/>
  <c r="BM52" i="7"/>
  <c r="BP51" i="7"/>
  <c r="BO51" i="7"/>
  <c r="BN51" i="7"/>
  <c r="BM51" i="7"/>
  <c r="BP50" i="7"/>
  <c r="BO50" i="7"/>
  <c r="BN50" i="7"/>
  <c r="BM50" i="7"/>
  <c r="BP49" i="7"/>
  <c r="BO49" i="7"/>
  <c r="BN49" i="7"/>
  <c r="BM49" i="7"/>
  <c r="BP48" i="7"/>
  <c r="BO48" i="7"/>
  <c r="BN48" i="7"/>
  <c r="BM48" i="7"/>
  <c r="BP47" i="7"/>
  <c r="BO47" i="7"/>
  <c r="BN47" i="7"/>
  <c r="BM47" i="7"/>
  <c r="BP46" i="7"/>
  <c r="BO46" i="7"/>
  <c r="BN46" i="7"/>
  <c r="BM46" i="7"/>
  <c r="BP45" i="7"/>
  <c r="BO45" i="7"/>
  <c r="BN45" i="7"/>
  <c r="BM45" i="7"/>
  <c r="BP44" i="7"/>
  <c r="BO44" i="7"/>
  <c r="BN44" i="7"/>
  <c r="BM44" i="7"/>
  <c r="BP43" i="7"/>
  <c r="BO43" i="7"/>
  <c r="BN43" i="7"/>
  <c r="BM43" i="7"/>
  <c r="BP42" i="7"/>
  <c r="BO42" i="7"/>
  <c r="BN42" i="7"/>
  <c r="BM42" i="7"/>
  <c r="BP41" i="7"/>
  <c r="BO41" i="7"/>
  <c r="BN41" i="7"/>
  <c r="BM41" i="7"/>
  <c r="BP40" i="7"/>
  <c r="BO40" i="7"/>
  <c r="BN40" i="7"/>
  <c r="BM40" i="7"/>
  <c r="BP39" i="7"/>
  <c r="BO39" i="7"/>
  <c r="BN39" i="7"/>
  <c r="BM39" i="7"/>
  <c r="BP38" i="7"/>
  <c r="BO38" i="7"/>
  <c r="BN38" i="7"/>
  <c r="BM38" i="7"/>
  <c r="BP37" i="7"/>
  <c r="BO37" i="7"/>
  <c r="BN37" i="7"/>
  <c r="BM37" i="7"/>
  <c r="BP36" i="7"/>
  <c r="BO36" i="7"/>
  <c r="BN36" i="7"/>
  <c r="BM36" i="7"/>
  <c r="BP35" i="7"/>
  <c r="BO35" i="7"/>
  <c r="BN35" i="7"/>
  <c r="BM35" i="7"/>
  <c r="BP34" i="7"/>
  <c r="BO34" i="7"/>
  <c r="BN34" i="7"/>
  <c r="BM34" i="7"/>
  <c r="BP33" i="7"/>
  <c r="BO33" i="7"/>
  <c r="BN33" i="7"/>
  <c r="BM33" i="7"/>
  <c r="BP32" i="7"/>
  <c r="BO32" i="7"/>
  <c r="BN32" i="7"/>
  <c r="BM32" i="7"/>
  <c r="BP31" i="7"/>
  <c r="BO31" i="7"/>
  <c r="BN31" i="7"/>
  <c r="BM31" i="7"/>
  <c r="BP30" i="7"/>
  <c r="BO30" i="7"/>
  <c r="BN30" i="7"/>
  <c r="BM30" i="7"/>
  <c r="BP29" i="7"/>
  <c r="BO29" i="7"/>
  <c r="BN29" i="7"/>
  <c r="BM29" i="7"/>
  <c r="BP28" i="7"/>
  <c r="BO28" i="7"/>
  <c r="BN28" i="7"/>
  <c r="BM28" i="7"/>
  <c r="BP27" i="7"/>
  <c r="BO27" i="7"/>
  <c r="BN27" i="7"/>
  <c r="BM27" i="7"/>
  <c r="BP26" i="7"/>
  <c r="BO26" i="7"/>
  <c r="BN26" i="7"/>
  <c r="BM26" i="7"/>
  <c r="BP25" i="7"/>
  <c r="BO25" i="7"/>
  <c r="BN25" i="7"/>
  <c r="BM25" i="7"/>
  <c r="BP24" i="7"/>
  <c r="BO24" i="7"/>
  <c r="BN24" i="7"/>
  <c r="BM24" i="7"/>
  <c r="BP23" i="7"/>
  <c r="BO23" i="7"/>
  <c r="BN23" i="7"/>
  <c r="BM23" i="7"/>
  <c r="BP22" i="7"/>
  <c r="BO22" i="7"/>
  <c r="BN22" i="7"/>
  <c r="BM22" i="7"/>
  <c r="BP21" i="7"/>
  <c r="BO21" i="7"/>
  <c r="BN21" i="7"/>
  <c r="BM21" i="7"/>
  <c r="BP20" i="7"/>
  <c r="BO20" i="7"/>
  <c r="BN20" i="7"/>
  <c r="BM20" i="7"/>
  <c r="BP19" i="7"/>
  <c r="BO19" i="7"/>
  <c r="BN19" i="7"/>
  <c r="BM19" i="7"/>
  <c r="BP18" i="7"/>
  <c r="BO18" i="7"/>
  <c r="BN18" i="7"/>
  <c r="BM18" i="7"/>
  <c r="BP17" i="7"/>
  <c r="BO17" i="7"/>
  <c r="BN17" i="7"/>
  <c r="BM17" i="7"/>
  <c r="BP16" i="7"/>
  <c r="BO16" i="7"/>
  <c r="BN16" i="7"/>
  <c r="BM16" i="7"/>
  <c r="BP15" i="7"/>
  <c r="BO15" i="7"/>
  <c r="BN15" i="7"/>
  <c r="BM15" i="7"/>
  <c r="BP14" i="7"/>
  <c r="BO14" i="7"/>
  <c r="BN14" i="7"/>
  <c r="BM14" i="7"/>
  <c r="BP13" i="7"/>
  <c r="BO13" i="7"/>
  <c r="BN13" i="7"/>
  <c r="BM13" i="7"/>
  <c r="BP12" i="7"/>
  <c r="BO12" i="7"/>
  <c r="BN12" i="7"/>
  <c r="BM12" i="7"/>
  <c r="BP11" i="7"/>
  <c r="BO11" i="7"/>
  <c r="BN11" i="7"/>
  <c r="BM11" i="7"/>
  <c r="BP10" i="7"/>
  <c r="BO10" i="7"/>
  <c r="BN10" i="7"/>
  <c r="BM10" i="7"/>
  <c r="BP9" i="7"/>
  <c r="BO9" i="7"/>
  <c r="BN9" i="7"/>
  <c r="BM9" i="7"/>
  <c r="BP8" i="7"/>
  <c r="BO8" i="7"/>
  <c r="BN8" i="7"/>
  <c r="BM8" i="7"/>
  <c r="BP7" i="7"/>
  <c r="BO7" i="7"/>
  <c r="BN7" i="7"/>
  <c r="BM7" i="7"/>
  <c r="BP6" i="7"/>
  <c r="BO6" i="7"/>
  <c r="BN6" i="7"/>
  <c r="BM6" i="7"/>
  <c r="BP5" i="7"/>
  <c r="BO5" i="7"/>
  <c r="BN5" i="7"/>
  <c r="BM5" i="7"/>
  <c r="BP4" i="7"/>
  <c r="BO4" i="7"/>
  <c r="BN4" i="7"/>
  <c r="BP4" i="8"/>
  <c r="BM4" i="8"/>
  <c r="BP69" i="8"/>
  <c r="BO69" i="8"/>
  <c r="BN69" i="8"/>
  <c r="BM69" i="8"/>
  <c r="BP68" i="8"/>
  <c r="BO68" i="8"/>
  <c r="BN68" i="8"/>
  <c r="BM68" i="8"/>
  <c r="BP67" i="8"/>
  <c r="BO67" i="8"/>
  <c r="BN67" i="8"/>
  <c r="BM67" i="8"/>
  <c r="BP66" i="8"/>
  <c r="BO66" i="8"/>
  <c r="BN66" i="8"/>
  <c r="BM66" i="8"/>
  <c r="BP65" i="8"/>
  <c r="BO65" i="8"/>
  <c r="BN65" i="8"/>
  <c r="BM65" i="8"/>
  <c r="BP64" i="8"/>
  <c r="BO64" i="8"/>
  <c r="BN64" i="8"/>
  <c r="BM64" i="8"/>
  <c r="BP63" i="8"/>
  <c r="BO63" i="8"/>
  <c r="BN63" i="8"/>
  <c r="BM63" i="8"/>
  <c r="BP62" i="8"/>
  <c r="BO62" i="8"/>
  <c r="BN62" i="8"/>
  <c r="BM62" i="8"/>
  <c r="BP61" i="8"/>
  <c r="BO61" i="8"/>
  <c r="BN61" i="8"/>
  <c r="BM61" i="8"/>
  <c r="BP60" i="8"/>
  <c r="BO60" i="8"/>
  <c r="BN60" i="8"/>
  <c r="BM60" i="8"/>
  <c r="BP59" i="8"/>
  <c r="BO59" i="8"/>
  <c r="BN59" i="8"/>
  <c r="BM59" i="8"/>
  <c r="BP58" i="8"/>
  <c r="BO58" i="8"/>
  <c r="BN58" i="8"/>
  <c r="BM58" i="8"/>
  <c r="BP57" i="8"/>
  <c r="BO57" i="8"/>
  <c r="BN57" i="8"/>
  <c r="BM57" i="8"/>
  <c r="BP56" i="8"/>
  <c r="BO56" i="8"/>
  <c r="BN56" i="8"/>
  <c r="BM56" i="8"/>
  <c r="BP55" i="8"/>
  <c r="BO55" i="8"/>
  <c r="BN55" i="8"/>
  <c r="BM55" i="8"/>
  <c r="BP54" i="8"/>
  <c r="BO54" i="8"/>
  <c r="BN54" i="8"/>
  <c r="BM54" i="8"/>
  <c r="BP53" i="8"/>
  <c r="BO53" i="8"/>
  <c r="BN53" i="8"/>
  <c r="BM53" i="8"/>
  <c r="BP52" i="8"/>
  <c r="BO52" i="8"/>
  <c r="BN52" i="8"/>
  <c r="BM52" i="8"/>
  <c r="BP51" i="8"/>
  <c r="BO51" i="8"/>
  <c r="BN51" i="8"/>
  <c r="BM51" i="8"/>
  <c r="BP50" i="8"/>
  <c r="BO50" i="8"/>
  <c r="BN50" i="8"/>
  <c r="BM50" i="8"/>
  <c r="BP49" i="8"/>
  <c r="BO49" i="8"/>
  <c r="BN49" i="8"/>
  <c r="BM49" i="8"/>
  <c r="BP48" i="8"/>
  <c r="BO48" i="8"/>
  <c r="BN48" i="8"/>
  <c r="BM48" i="8"/>
  <c r="BP47" i="8"/>
  <c r="BO47" i="8"/>
  <c r="BN47" i="8"/>
  <c r="BM47" i="8"/>
  <c r="BP46" i="8"/>
  <c r="BO46" i="8"/>
  <c r="BN46" i="8"/>
  <c r="BM46" i="8"/>
  <c r="BP45" i="8"/>
  <c r="BO45" i="8"/>
  <c r="BN45" i="8"/>
  <c r="BM45" i="8"/>
  <c r="BP44" i="8"/>
  <c r="BO44" i="8"/>
  <c r="BN44" i="8"/>
  <c r="BM44" i="8"/>
  <c r="BP43" i="8"/>
  <c r="BO43" i="8"/>
  <c r="BN43" i="8"/>
  <c r="BM43" i="8"/>
  <c r="BP42" i="8"/>
  <c r="BO42" i="8"/>
  <c r="BN42" i="8"/>
  <c r="BM42" i="8"/>
  <c r="BP41" i="8"/>
  <c r="BO41" i="8"/>
  <c r="BN41" i="8"/>
  <c r="BM41" i="8"/>
  <c r="BP40" i="8"/>
  <c r="BO40" i="8"/>
  <c r="BN40" i="8"/>
  <c r="BM40" i="8"/>
  <c r="BP39" i="8"/>
  <c r="BO39" i="8"/>
  <c r="BN39" i="8"/>
  <c r="BM39" i="8"/>
  <c r="BP38" i="8"/>
  <c r="BO38" i="8"/>
  <c r="BN38" i="8"/>
  <c r="BM38" i="8"/>
  <c r="BP37" i="8"/>
  <c r="BO37" i="8"/>
  <c r="BN37" i="8"/>
  <c r="BM37" i="8"/>
  <c r="BP36" i="8"/>
  <c r="BO36" i="8"/>
  <c r="BN36" i="8"/>
  <c r="BM36" i="8"/>
  <c r="BP35" i="8"/>
  <c r="BO35" i="8"/>
  <c r="BN35" i="8"/>
  <c r="BM35" i="8"/>
  <c r="BP34" i="8"/>
  <c r="BO34" i="8"/>
  <c r="BN34" i="8"/>
  <c r="BM34" i="8"/>
  <c r="BP33" i="8"/>
  <c r="BO33" i="8"/>
  <c r="BN33" i="8"/>
  <c r="BM33" i="8"/>
  <c r="BP32" i="8"/>
  <c r="BO32" i="8"/>
  <c r="BN32" i="8"/>
  <c r="BM32" i="8"/>
  <c r="BP31" i="8"/>
  <c r="BO31" i="8"/>
  <c r="BN31" i="8"/>
  <c r="BM31" i="8"/>
  <c r="BP30" i="8"/>
  <c r="BO30" i="8"/>
  <c r="BN30" i="8"/>
  <c r="BM30" i="8"/>
  <c r="BP29" i="8"/>
  <c r="BO29" i="8"/>
  <c r="BN29" i="8"/>
  <c r="BM29" i="8"/>
  <c r="BP28" i="8"/>
  <c r="BO28" i="8"/>
  <c r="BN28" i="8"/>
  <c r="BM28" i="8"/>
  <c r="BP27" i="8"/>
  <c r="BO27" i="8"/>
  <c r="BN27" i="8"/>
  <c r="BM27" i="8"/>
  <c r="BP26" i="8"/>
  <c r="BO26" i="8"/>
  <c r="BN26" i="8"/>
  <c r="BM26" i="8"/>
  <c r="BP25" i="8"/>
  <c r="BO25" i="8"/>
  <c r="BN25" i="8"/>
  <c r="BM25" i="8"/>
  <c r="BP24" i="8"/>
  <c r="BO24" i="8"/>
  <c r="BN24" i="8"/>
  <c r="BM24" i="8"/>
  <c r="BP23" i="8"/>
  <c r="BO23" i="8"/>
  <c r="BN23" i="8"/>
  <c r="BM23" i="8"/>
  <c r="BP22" i="8"/>
  <c r="BO22" i="8"/>
  <c r="BN22" i="8"/>
  <c r="BM22" i="8"/>
  <c r="BP21" i="8"/>
  <c r="BO21" i="8"/>
  <c r="BN21" i="8"/>
  <c r="BM21" i="8"/>
  <c r="BP20" i="8"/>
  <c r="BO20" i="8"/>
  <c r="BN20" i="8"/>
  <c r="BM20" i="8"/>
  <c r="BP19" i="8"/>
  <c r="BO19" i="8"/>
  <c r="BN19" i="8"/>
  <c r="BM19" i="8"/>
  <c r="BP18" i="8"/>
  <c r="BO18" i="8"/>
  <c r="BN18" i="8"/>
  <c r="BM18" i="8"/>
  <c r="BP17" i="8"/>
  <c r="BO17" i="8"/>
  <c r="BN17" i="8"/>
  <c r="BM17" i="8"/>
  <c r="BP16" i="8"/>
  <c r="BO16" i="8"/>
  <c r="BN16" i="8"/>
  <c r="BM16" i="8"/>
  <c r="BP15" i="8"/>
  <c r="BO15" i="8"/>
  <c r="BN15" i="8"/>
  <c r="BM15" i="8"/>
  <c r="BP14" i="8"/>
  <c r="BO14" i="8"/>
  <c r="BN14" i="8"/>
  <c r="BM14" i="8"/>
  <c r="BP13" i="8"/>
  <c r="BO13" i="8"/>
  <c r="BN13" i="8"/>
  <c r="BM13" i="8"/>
  <c r="BP12" i="8"/>
  <c r="BO12" i="8"/>
  <c r="BN12" i="8"/>
  <c r="BM12" i="8"/>
  <c r="BP11" i="8"/>
  <c r="BO11" i="8"/>
  <c r="BN11" i="8"/>
  <c r="BM11" i="8"/>
  <c r="BP10" i="8"/>
  <c r="BO10" i="8"/>
  <c r="BN10" i="8"/>
  <c r="BM10" i="8"/>
  <c r="BP9" i="8"/>
  <c r="BO9" i="8"/>
  <c r="BN9" i="8"/>
  <c r="BM9" i="8"/>
  <c r="BP8" i="8"/>
  <c r="BO8" i="8"/>
  <c r="BN8" i="8"/>
  <c r="BM8" i="8"/>
  <c r="BP7" i="8"/>
  <c r="BO7" i="8"/>
  <c r="BN7" i="8"/>
  <c r="BM7" i="8"/>
  <c r="BP6" i="8"/>
  <c r="BO6" i="8"/>
  <c r="BN6" i="8"/>
  <c r="BM6" i="8"/>
  <c r="BP5" i="8"/>
  <c r="BO5" i="8"/>
  <c r="BN5" i="8"/>
  <c r="BM5" i="8"/>
  <c r="BO4" i="8"/>
  <c r="BN4" i="8"/>
  <c r="BP5" i="4"/>
  <c r="BP6" i="4"/>
  <c r="BP7" i="4"/>
  <c r="BP8" i="4"/>
  <c r="BP9" i="4"/>
  <c r="BP10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65" i="4"/>
  <c r="BP66" i="4"/>
  <c r="BP67" i="4"/>
  <c r="BP68" i="4"/>
  <c r="BP69" i="4"/>
  <c r="BP4" i="4"/>
  <c r="BO5" i="4"/>
  <c r="BO6" i="4"/>
  <c r="BO7" i="4"/>
  <c r="BO8" i="4"/>
  <c r="BO9" i="4"/>
  <c r="BO10" i="4"/>
  <c r="BO11" i="4"/>
  <c r="BO12" i="4"/>
  <c r="BO13" i="4"/>
  <c r="BO14" i="4"/>
  <c r="BO15" i="4"/>
  <c r="BO16" i="4"/>
  <c r="BO17" i="4"/>
  <c r="BO18" i="4"/>
  <c r="BO19" i="4"/>
  <c r="BO20" i="4"/>
  <c r="BO21" i="4"/>
  <c r="BO22" i="4"/>
  <c r="BO23" i="4"/>
  <c r="BO24" i="4"/>
  <c r="BO25" i="4"/>
  <c r="BO26" i="4"/>
  <c r="BO27" i="4"/>
  <c r="BO28" i="4"/>
  <c r="BO29" i="4"/>
  <c r="BO30" i="4"/>
  <c r="BO31" i="4"/>
  <c r="BO32" i="4"/>
  <c r="BO33" i="4"/>
  <c r="BO34" i="4"/>
  <c r="BO35" i="4"/>
  <c r="BO36" i="4"/>
  <c r="BO37" i="4"/>
  <c r="BO38" i="4"/>
  <c r="BO39" i="4"/>
  <c r="BO40" i="4"/>
  <c r="BO41" i="4"/>
  <c r="BO42" i="4"/>
  <c r="BO43" i="4"/>
  <c r="BO44" i="4"/>
  <c r="BO45" i="4"/>
  <c r="BO46" i="4"/>
  <c r="BO47" i="4"/>
  <c r="BO48" i="4"/>
  <c r="BO49" i="4"/>
  <c r="BO50" i="4"/>
  <c r="BO51" i="4"/>
  <c r="BO52" i="4"/>
  <c r="BO53" i="4"/>
  <c r="BO54" i="4"/>
  <c r="BO55" i="4"/>
  <c r="BO56" i="4"/>
  <c r="BO57" i="4"/>
  <c r="BO58" i="4"/>
  <c r="BO59" i="4"/>
  <c r="BO60" i="4"/>
  <c r="BO61" i="4"/>
  <c r="BO62" i="4"/>
  <c r="BO63" i="4"/>
  <c r="BO64" i="4"/>
  <c r="BO65" i="4"/>
  <c r="BO66" i="4"/>
  <c r="BO67" i="4"/>
  <c r="BO68" i="4"/>
  <c r="BO69" i="4"/>
  <c r="BO4" i="4"/>
  <c r="BN5" i="4"/>
  <c r="BN4" i="4"/>
  <c r="BN6" i="4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N68" i="4"/>
  <c r="BN69" i="4"/>
  <c r="BM4" i="4"/>
  <c r="BM5" i="4"/>
  <c r="BM6" i="4"/>
  <c r="BM7" i="4"/>
  <c r="BM8" i="4"/>
  <c r="BM9" i="4"/>
  <c r="BM10" i="4"/>
  <c r="BM11" i="4"/>
  <c r="BM12" i="4"/>
  <c r="BM13" i="4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36" i="4"/>
  <c r="BM37" i="4"/>
  <c r="BM38" i="4"/>
  <c r="BM39" i="4"/>
  <c r="BM40" i="4"/>
  <c r="BM41" i="4"/>
  <c r="BM42" i="4"/>
  <c r="BM43" i="4"/>
  <c r="BM44" i="4"/>
  <c r="BM45" i="4"/>
  <c r="BM46" i="4"/>
  <c r="BM47" i="4"/>
  <c r="BM48" i="4"/>
  <c r="BM49" i="4"/>
  <c r="BM50" i="4"/>
  <c r="BM51" i="4"/>
  <c r="BM52" i="4"/>
  <c r="BM53" i="4"/>
  <c r="BM54" i="4"/>
  <c r="BM55" i="4"/>
  <c r="BM56" i="4"/>
  <c r="BM57" i="4"/>
  <c r="BM58" i="4"/>
  <c r="BM59" i="4"/>
  <c r="BM60" i="4"/>
  <c r="BM61" i="4"/>
  <c r="BM62" i="4"/>
  <c r="BM63" i="4"/>
  <c r="BM64" i="4"/>
  <c r="BM65" i="4"/>
  <c r="BM66" i="4"/>
  <c r="BM67" i="4"/>
  <c r="BM68" i="4"/>
  <c r="BM69" i="4"/>
  <c r="BL20" i="9"/>
  <c r="BL4" i="9" l="1"/>
  <c r="BO5" i="9"/>
  <c r="BO6" i="9"/>
  <c r="BO7" i="9"/>
  <c r="BO8" i="9"/>
  <c r="BO9" i="9"/>
  <c r="BO10" i="9"/>
  <c r="BO11" i="9"/>
  <c r="BO12" i="9"/>
  <c r="BO13" i="9"/>
  <c r="BO14" i="9"/>
  <c r="BO15" i="9"/>
  <c r="BO16" i="9"/>
  <c r="BO17" i="9"/>
  <c r="BO18" i="9"/>
  <c r="BO19" i="9"/>
  <c r="BO20" i="9"/>
  <c r="BO21" i="9"/>
  <c r="BO22" i="9"/>
  <c r="BO23" i="9"/>
  <c r="BO24" i="9"/>
  <c r="BO25" i="9"/>
  <c r="BO26" i="9"/>
  <c r="BO27" i="9"/>
  <c r="BO28" i="9"/>
  <c r="BO29" i="9"/>
  <c r="BO30" i="9"/>
  <c r="BO31" i="9"/>
  <c r="BO32" i="9"/>
  <c r="BO33" i="9"/>
  <c r="BO34" i="9"/>
  <c r="BO35" i="9"/>
  <c r="BO36" i="9"/>
  <c r="BO37" i="9"/>
  <c r="BO38" i="9"/>
  <c r="BO39" i="9"/>
  <c r="BO40" i="9"/>
  <c r="BO41" i="9"/>
  <c r="BO42" i="9"/>
  <c r="BO43" i="9"/>
  <c r="BO44" i="9"/>
  <c r="BO45" i="9"/>
  <c r="BO46" i="9"/>
  <c r="BO47" i="9"/>
  <c r="BO48" i="9"/>
  <c r="BO49" i="9"/>
  <c r="BO50" i="9"/>
  <c r="BO51" i="9"/>
  <c r="BO52" i="9"/>
  <c r="BO53" i="9"/>
  <c r="BO54" i="9"/>
  <c r="BO55" i="9"/>
  <c r="BO56" i="9"/>
  <c r="BO57" i="9"/>
  <c r="BO58" i="9"/>
  <c r="BO59" i="9"/>
  <c r="BO60" i="9"/>
  <c r="BO61" i="9"/>
  <c r="BO62" i="9"/>
  <c r="BO63" i="9"/>
  <c r="BO64" i="9"/>
  <c r="BO65" i="9"/>
  <c r="BO66" i="9"/>
  <c r="BO67" i="9"/>
  <c r="BO68" i="9"/>
  <c r="BO69" i="9"/>
  <c r="BO4" i="9"/>
  <c r="BN5" i="9"/>
  <c r="BN6" i="9"/>
  <c r="BN7" i="9"/>
  <c r="BN8" i="9"/>
  <c r="BN9" i="9"/>
  <c r="BN10" i="9"/>
  <c r="BN11" i="9"/>
  <c r="BN12" i="9"/>
  <c r="BN13" i="9"/>
  <c r="BN14" i="9"/>
  <c r="BN15" i="9"/>
  <c r="BN16" i="9"/>
  <c r="BN17" i="9"/>
  <c r="BN18" i="9"/>
  <c r="BN19" i="9"/>
  <c r="BN20" i="9"/>
  <c r="BN21" i="9"/>
  <c r="BN22" i="9"/>
  <c r="BN23" i="9"/>
  <c r="BN24" i="9"/>
  <c r="BN25" i="9"/>
  <c r="BN26" i="9"/>
  <c r="BN27" i="9"/>
  <c r="BN28" i="9"/>
  <c r="BN29" i="9"/>
  <c r="BN30" i="9"/>
  <c r="BN31" i="9"/>
  <c r="BN32" i="9"/>
  <c r="BN33" i="9"/>
  <c r="BN34" i="9"/>
  <c r="BN35" i="9"/>
  <c r="BN36" i="9"/>
  <c r="BN37" i="9"/>
  <c r="BN38" i="9"/>
  <c r="BN39" i="9"/>
  <c r="BN40" i="9"/>
  <c r="BN41" i="9"/>
  <c r="BN42" i="9"/>
  <c r="BN43" i="9"/>
  <c r="BN44" i="9"/>
  <c r="BN45" i="9"/>
  <c r="BN46" i="9"/>
  <c r="BN47" i="9"/>
  <c r="BN48" i="9"/>
  <c r="BN49" i="9"/>
  <c r="BN50" i="9"/>
  <c r="BN51" i="9"/>
  <c r="BN52" i="9"/>
  <c r="BN53" i="9"/>
  <c r="BN54" i="9"/>
  <c r="BN55" i="9"/>
  <c r="BN56" i="9"/>
  <c r="BN57" i="9"/>
  <c r="BN58" i="9"/>
  <c r="BN59" i="9"/>
  <c r="BN60" i="9"/>
  <c r="BN61" i="9"/>
  <c r="BN62" i="9"/>
  <c r="BN63" i="9"/>
  <c r="BN64" i="9"/>
  <c r="BN65" i="9"/>
  <c r="BN66" i="9"/>
  <c r="BN67" i="9"/>
  <c r="BN68" i="9"/>
  <c r="BN69" i="9"/>
  <c r="BN4" i="9"/>
  <c r="BM5" i="9"/>
  <c r="BM6" i="9"/>
  <c r="BM7" i="9"/>
  <c r="BM8" i="9"/>
  <c r="BM9" i="9"/>
  <c r="BM10" i="9"/>
  <c r="BM11" i="9"/>
  <c r="BM12" i="9"/>
  <c r="BM13" i="9"/>
  <c r="BM14" i="9"/>
  <c r="BM15" i="9"/>
  <c r="BM16" i="9"/>
  <c r="BM17" i="9"/>
  <c r="BM18" i="9"/>
  <c r="BM19" i="9"/>
  <c r="BM20" i="9"/>
  <c r="BM21" i="9"/>
  <c r="BM22" i="9"/>
  <c r="BM23" i="9"/>
  <c r="BM24" i="9"/>
  <c r="BM25" i="9"/>
  <c r="BM26" i="9"/>
  <c r="BM27" i="9"/>
  <c r="BM28" i="9"/>
  <c r="BM29" i="9"/>
  <c r="BM30" i="9"/>
  <c r="BM31" i="9"/>
  <c r="BM32" i="9"/>
  <c r="BM33" i="9"/>
  <c r="BM34" i="9"/>
  <c r="BM35" i="9"/>
  <c r="BM36" i="9"/>
  <c r="BM37" i="9"/>
  <c r="BM38" i="9"/>
  <c r="BM39" i="9"/>
  <c r="BM40" i="9"/>
  <c r="BM41" i="9"/>
  <c r="BM42" i="9"/>
  <c r="BM43" i="9"/>
  <c r="BM44" i="9"/>
  <c r="BM45" i="9"/>
  <c r="BM46" i="9"/>
  <c r="BM47" i="9"/>
  <c r="BM48" i="9"/>
  <c r="BM49" i="9"/>
  <c r="BM50" i="9"/>
  <c r="BM51" i="9"/>
  <c r="BM52" i="9"/>
  <c r="BM53" i="9"/>
  <c r="BM54" i="9"/>
  <c r="BM55" i="9"/>
  <c r="BM56" i="9"/>
  <c r="BM57" i="9"/>
  <c r="BM58" i="9"/>
  <c r="BM59" i="9"/>
  <c r="BM60" i="9"/>
  <c r="BM61" i="9"/>
  <c r="BM62" i="9"/>
  <c r="BM63" i="9"/>
  <c r="BM64" i="9"/>
  <c r="BM65" i="9"/>
  <c r="BM66" i="9"/>
  <c r="BM67" i="9"/>
  <c r="BM68" i="9"/>
  <c r="BM69" i="9"/>
  <c r="BM4" i="9"/>
  <c r="BL5" i="9"/>
  <c r="BL6" i="9"/>
  <c r="BL7" i="9"/>
  <c r="BL8" i="9"/>
  <c r="BL9" i="9"/>
  <c r="BL10" i="9"/>
  <c r="BL11" i="9"/>
  <c r="BL12" i="9"/>
  <c r="BL13" i="9"/>
  <c r="BL14" i="9"/>
  <c r="BL15" i="9"/>
  <c r="BL16" i="9"/>
  <c r="BL17" i="9"/>
  <c r="BL18" i="9"/>
  <c r="BL19" i="9"/>
  <c r="BL21" i="9"/>
  <c r="BL22" i="9"/>
  <c r="BL23" i="9"/>
  <c r="BL24" i="9"/>
  <c r="BL25" i="9"/>
  <c r="BL26" i="9"/>
  <c r="BL27" i="9"/>
  <c r="BL28" i="9"/>
  <c r="BL29" i="9"/>
  <c r="BL30" i="9"/>
  <c r="BL31" i="9"/>
  <c r="BL32" i="9"/>
  <c r="BL33" i="9"/>
  <c r="BL34" i="9"/>
  <c r="BL35" i="9"/>
  <c r="BL36" i="9"/>
  <c r="BL37" i="9"/>
  <c r="BL38" i="9"/>
  <c r="BL39" i="9"/>
  <c r="BL40" i="9"/>
  <c r="BL41" i="9"/>
  <c r="BL42" i="9"/>
  <c r="BL43" i="9"/>
  <c r="BL44" i="9"/>
  <c r="BL45" i="9"/>
  <c r="BL46" i="9"/>
  <c r="BL47" i="9"/>
  <c r="BL48" i="9"/>
  <c r="BL49" i="9"/>
  <c r="BL50" i="9"/>
  <c r="BL51" i="9"/>
  <c r="BL52" i="9"/>
  <c r="BL53" i="9"/>
  <c r="BL54" i="9"/>
  <c r="BL55" i="9"/>
  <c r="BL56" i="9"/>
  <c r="BL57" i="9"/>
  <c r="BL58" i="9"/>
  <c r="BL59" i="9"/>
  <c r="BL60" i="9"/>
  <c r="BL61" i="9"/>
  <c r="BL62" i="9"/>
  <c r="BL63" i="9"/>
  <c r="BL64" i="9"/>
  <c r="BL65" i="9"/>
  <c r="BL66" i="9"/>
  <c r="BL67" i="9"/>
  <c r="BL68" i="9"/>
  <c r="BL69" i="9"/>
  <c r="BM4" i="3"/>
  <c r="BM5" i="3"/>
  <c r="BM6" i="3"/>
  <c r="BM7" i="3"/>
  <c r="BM8" i="3"/>
  <c r="BM9" i="3"/>
  <c r="BM10" i="3"/>
  <c r="BM11" i="3"/>
  <c r="BM12" i="3"/>
  <c r="BM13" i="3"/>
  <c r="BM14" i="3"/>
  <c r="BM1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7" i="3"/>
  <c r="BM68" i="3"/>
  <c r="BM69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4" i="3"/>
  <c r="BK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69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4" i="3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5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5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5" i="1"/>
  <c r="AD71" i="7"/>
  <c r="AD70" i="7"/>
  <c r="AD69" i="7"/>
  <c r="AD72" i="8"/>
  <c r="AD71" i="8"/>
  <c r="AD70" i="8"/>
  <c r="AD72" i="4"/>
  <c r="AD71" i="4"/>
  <c r="AD70" i="4"/>
  <c r="AD72" i="9"/>
  <c r="AD71" i="9"/>
  <c r="AD70" i="9"/>
  <c r="AD72" i="3"/>
  <c r="AD89" i="1"/>
  <c r="AD71" i="3"/>
  <c r="AD70" i="3"/>
  <c r="AD73" i="1"/>
  <c r="AD82" i="1"/>
  <c r="AD72" i="1"/>
  <c r="AD86" i="1" s="1"/>
  <c r="AD71" i="1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4" i="8"/>
  <c r="B33" i="8"/>
  <c r="B32" i="8"/>
  <c r="B31" i="8"/>
  <c r="B30" i="8"/>
  <c r="B29" i="8"/>
  <c r="B28" i="8"/>
  <c r="B27" i="8"/>
  <c r="B52" i="8"/>
  <c r="B60" i="7"/>
  <c r="B59" i="7"/>
  <c r="B58" i="7"/>
  <c r="B57" i="7"/>
  <c r="B56" i="7"/>
  <c r="B55" i="7"/>
  <c r="B54" i="7"/>
  <c r="B53" i="7"/>
  <c r="B52" i="7"/>
  <c r="I11" i="8"/>
  <c r="I12" i="8"/>
  <c r="I13" i="8"/>
  <c r="I14" i="8"/>
  <c r="I15" i="8"/>
  <c r="I16" i="8"/>
  <c r="I17" i="8"/>
  <c r="I18" i="8"/>
  <c r="B42" i="4"/>
  <c r="B41" i="4"/>
  <c r="B40" i="4"/>
  <c r="B39" i="4"/>
  <c r="B38" i="4"/>
  <c r="B37" i="4"/>
  <c r="B36" i="4"/>
  <c r="B35" i="4"/>
  <c r="B34" i="9"/>
  <c r="B33" i="9"/>
  <c r="B32" i="9"/>
  <c r="B31" i="9"/>
  <c r="B30" i="9"/>
  <c r="B29" i="9"/>
  <c r="B28" i="9"/>
  <c r="B27" i="9"/>
  <c r="I69" i="7"/>
  <c r="B69" i="7"/>
  <c r="I68" i="7"/>
  <c r="B68" i="7"/>
  <c r="I67" i="7"/>
  <c r="B67" i="7"/>
  <c r="I66" i="7"/>
  <c r="B66" i="7"/>
  <c r="I65" i="7"/>
  <c r="B65" i="7"/>
  <c r="I64" i="7"/>
  <c r="B64" i="7"/>
  <c r="I63" i="7"/>
  <c r="B63" i="7"/>
  <c r="I62" i="7"/>
  <c r="B62" i="7"/>
  <c r="I61" i="7"/>
  <c r="B61" i="7"/>
  <c r="I60" i="7"/>
  <c r="I59" i="7"/>
  <c r="I58" i="7"/>
  <c r="I57" i="7"/>
  <c r="I56" i="7"/>
  <c r="I55" i="7"/>
  <c r="I54" i="7"/>
  <c r="I53" i="7"/>
  <c r="I52" i="7"/>
  <c r="I51" i="7"/>
  <c r="B51" i="7"/>
  <c r="I50" i="7"/>
  <c r="B50" i="7"/>
  <c r="I49" i="7"/>
  <c r="B49" i="7"/>
  <c r="I48" i="7"/>
  <c r="B48" i="7"/>
  <c r="I47" i="7"/>
  <c r="B47" i="7"/>
  <c r="I46" i="7"/>
  <c r="B46" i="7"/>
  <c r="I45" i="7"/>
  <c r="B45" i="7"/>
  <c r="I44" i="7"/>
  <c r="B44" i="7"/>
  <c r="I43" i="7"/>
  <c r="B43" i="7"/>
  <c r="I42" i="7"/>
  <c r="B42" i="7"/>
  <c r="I41" i="7"/>
  <c r="B41" i="7"/>
  <c r="I40" i="7"/>
  <c r="B40" i="7"/>
  <c r="I39" i="7"/>
  <c r="B39" i="7"/>
  <c r="I38" i="7"/>
  <c r="B38" i="7"/>
  <c r="I37" i="7"/>
  <c r="B37" i="7"/>
  <c r="I36" i="7"/>
  <c r="B36" i="7"/>
  <c r="I34" i="7"/>
  <c r="B34" i="7"/>
  <c r="I33" i="7"/>
  <c r="B33" i="7"/>
  <c r="I32" i="7"/>
  <c r="B32" i="7"/>
  <c r="I31" i="7"/>
  <c r="B31" i="7"/>
  <c r="I30" i="7"/>
  <c r="B30" i="7"/>
  <c r="I29" i="7"/>
  <c r="B29" i="7"/>
  <c r="I28" i="7"/>
  <c r="B28" i="7"/>
  <c r="I27" i="7"/>
  <c r="B27" i="7"/>
  <c r="I26" i="7"/>
  <c r="B26" i="7"/>
  <c r="I25" i="7"/>
  <c r="B25" i="7"/>
  <c r="I24" i="7"/>
  <c r="B24" i="7"/>
  <c r="I23" i="7"/>
  <c r="B23" i="7"/>
  <c r="I22" i="7"/>
  <c r="B22" i="7"/>
  <c r="I21" i="7"/>
  <c r="B21" i="7"/>
  <c r="I20" i="7"/>
  <c r="B20" i="7"/>
  <c r="BK19" i="7"/>
  <c r="I19" i="7"/>
  <c r="B19" i="7"/>
  <c r="I18" i="7"/>
  <c r="B18" i="7"/>
  <c r="I17" i="7"/>
  <c r="B17" i="7"/>
  <c r="I16" i="7"/>
  <c r="B16" i="7"/>
  <c r="I15" i="7"/>
  <c r="B15" i="7"/>
  <c r="I14" i="7"/>
  <c r="B14" i="7"/>
  <c r="I13" i="7"/>
  <c r="B13" i="7"/>
  <c r="I12" i="7"/>
  <c r="B12" i="7"/>
  <c r="I11" i="7"/>
  <c r="B11" i="7"/>
  <c r="I60" i="8"/>
  <c r="B60" i="8"/>
  <c r="I59" i="8"/>
  <c r="B59" i="8"/>
  <c r="I58" i="8"/>
  <c r="B58" i="8"/>
  <c r="I57" i="8"/>
  <c r="B57" i="8"/>
  <c r="I56" i="8"/>
  <c r="B56" i="8"/>
  <c r="I55" i="8"/>
  <c r="B55" i="8"/>
  <c r="I54" i="8"/>
  <c r="B54" i="8"/>
  <c r="I53" i="8"/>
  <c r="B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4" i="8"/>
  <c r="I33" i="8"/>
  <c r="I32" i="8"/>
  <c r="I31" i="8"/>
  <c r="I30" i="8"/>
  <c r="I29" i="8"/>
  <c r="I28" i="8"/>
  <c r="I27" i="8"/>
  <c r="BK19" i="8"/>
  <c r="B18" i="8"/>
  <c r="B17" i="8"/>
  <c r="B16" i="8"/>
  <c r="B15" i="8"/>
  <c r="B14" i="8"/>
  <c r="B13" i="8"/>
  <c r="B12" i="8"/>
  <c r="B11" i="8"/>
  <c r="I69" i="4"/>
  <c r="B69" i="4"/>
  <c r="I68" i="4"/>
  <c r="B68" i="4"/>
  <c r="I67" i="4"/>
  <c r="B67" i="4"/>
  <c r="I66" i="4"/>
  <c r="B66" i="4"/>
  <c r="I65" i="4"/>
  <c r="B65" i="4"/>
  <c r="I64" i="4"/>
  <c r="B64" i="4"/>
  <c r="I63" i="4"/>
  <c r="B63" i="4"/>
  <c r="I62" i="4"/>
  <c r="B62" i="4"/>
  <c r="I61" i="4"/>
  <c r="B61" i="4"/>
  <c r="I60" i="4"/>
  <c r="B60" i="4"/>
  <c r="I59" i="4"/>
  <c r="B59" i="4"/>
  <c r="I58" i="4"/>
  <c r="B58" i="4"/>
  <c r="I57" i="4"/>
  <c r="B57" i="4"/>
  <c r="I56" i="4"/>
  <c r="B56" i="4"/>
  <c r="I55" i="4"/>
  <c r="B55" i="4"/>
  <c r="I54" i="4"/>
  <c r="B54" i="4"/>
  <c r="I53" i="4"/>
  <c r="B53" i="4"/>
  <c r="I52" i="4"/>
  <c r="B52" i="4"/>
  <c r="I51" i="4"/>
  <c r="B51" i="4"/>
  <c r="I50" i="4"/>
  <c r="B50" i="4"/>
  <c r="I49" i="4"/>
  <c r="B49" i="4"/>
  <c r="I48" i="4"/>
  <c r="B48" i="4"/>
  <c r="I47" i="4"/>
  <c r="B47" i="4"/>
  <c r="I46" i="4"/>
  <c r="B46" i="4"/>
  <c r="I45" i="4"/>
  <c r="B45" i="4"/>
  <c r="I44" i="4"/>
  <c r="B44" i="4"/>
  <c r="I43" i="4"/>
  <c r="B43" i="4"/>
  <c r="I42" i="4"/>
  <c r="I41" i="4"/>
  <c r="I40" i="4"/>
  <c r="I39" i="4"/>
  <c r="I38" i="4"/>
  <c r="I37" i="4"/>
  <c r="I36" i="4"/>
  <c r="I35" i="4"/>
  <c r="I34" i="4"/>
  <c r="B34" i="4"/>
  <c r="I33" i="4"/>
  <c r="B33" i="4"/>
  <c r="I32" i="4"/>
  <c r="B32" i="4"/>
  <c r="I31" i="4"/>
  <c r="B31" i="4"/>
  <c r="I30" i="4"/>
  <c r="B30" i="4"/>
  <c r="I29" i="4"/>
  <c r="B29" i="4"/>
  <c r="I28" i="4"/>
  <c r="B28" i="4"/>
  <c r="I27" i="4"/>
  <c r="B27" i="4"/>
  <c r="I26" i="4"/>
  <c r="B26" i="4"/>
  <c r="I25" i="4"/>
  <c r="B25" i="4"/>
  <c r="I24" i="4"/>
  <c r="B24" i="4"/>
  <c r="I23" i="4"/>
  <c r="B23" i="4"/>
  <c r="I22" i="4"/>
  <c r="B22" i="4"/>
  <c r="I21" i="4"/>
  <c r="B21" i="4"/>
  <c r="I20" i="4"/>
  <c r="B20" i="4"/>
  <c r="BK19" i="4"/>
  <c r="I19" i="4"/>
  <c r="B19" i="4"/>
  <c r="I18" i="4"/>
  <c r="B18" i="4"/>
  <c r="I17" i="4"/>
  <c r="B17" i="4"/>
  <c r="I16" i="4"/>
  <c r="B16" i="4"/>
  <c r="I15" i="4"/>
  <c r="B15" i="4"/>
  <c r="I14" i="4"/>
  <c r="B14" i="4"/>
  <c r="I13" i="4"/>
  <c r="B13" i="4"/>
  <c r="I12" i="4"/>
  <c r="B12" i="4"/>
  <c r="I11" i="4"/>
  <c r="B11" i="4"/>
  <c r="B10" i="4"/>
  <c r="B9" i="4"/>
  <c r="B8" i="4"/>
  <c r="B7" i="4"/>
  <c r="B6" i="4"/>
  <c r="B5" i="4"/>
  <c r="B4" i="4"/>
  <c r="I69" i="9"/>
  <c r="B69" i="9"/>
  <c r="I68" i="9"/>
  <c r="B68" i="9"/>
  <c r="I67" i="9"/>
  <c r="B67" i="9"/>
  <c r="I66" i="9"/>
  <c r="B66" i="9"/>
  <c r="I65" i="9"/>
  <c r="B65" i="9"/>
  <c r="I64" i="9"/>
  <c r="B64" i="9"/>
  <c r="I63" i="9"/>
  <c r="B63" i="9"/>
  <c r="I62" i="9"/>
  <c r="B62" i="9"/>
  <c r="I61" i="9"/>
  <c r="B61" i="9"/>
  <c r="I60" i="9"/>
  <c r="B60" i="9"/>
  <c r="I59" i="9"/>
  <c r="B59" i="9"/>
  <c r="I58" i="9"/>
  <c r="B58" i="9"/>
  <c r="I57" i="9"/>
  <c r="B57" i="9"/>
  <c r="I56" i="9"/>
  <c r="B56" i="9"/>
  <c r="I55" i="9"/>
  <c r="B55" i="9"/>
  <c r="I54" i="9"/>
  <c r="B54" i="9"/>
  <c r="I53" i="9"/>
  <c r="B53" i="9"/>
  <c r="I52" i="9"/>
  <c r="B52" i="9"/>
  <c r="I51" i="9"/>
  <c r="B51" i="9"/>
  <c r="I50" i="9"/>
  <c r="B50" i="9"/>
  <c r="I49" i="9"/>
  <c r="B49" i="9"/>
  <c r="I48" i="9"/>
  <c r="B48" i="9"/>
  <c r="I47" i="9"/>
  <c r="B47" i="9"/>
  <c r="I46" i="9"/>
  <c r="B46" i="9"/>
  <c r="I45" i="9"/>
  <c r="B45" i="9"/>
  <c r="I44" i="9"/>
  <c r="B44" i="9"/>
  <c r="I43" i="9"/>
  <c r="B43" i="9"/>
  <c r="I42" i="9"/>
  <c r="B42" i="9"/>
  <c r="I41" i="9"/>
  <c r="B41" i="9"/>
  <c r="I40" i="9"/>
  <c r="B40" i="9"/>
  <c r="I39" i="9"/>
  <c r="B39" i="9"/>
  <c r="I38" i="9"/>
  <c r="B38" i="9"/>
  <c r="I37" i="9"/>
  <c r="B37" i="9"/>
  <c r="I36" i="9"/>
  <c r="B36" i="9"/>
  <c r="I35" i="9"/>
  <c r="B35" i="9"/>
  <c r="I34" i="9"/>
  <c r="I33" i="9"/>
  <c r="I32" i="9"/>
  <c r="I31" i="9"/>
  <c r="I30" i="9"/>
  <c r="I29" i="9"/>
  <c r="I28" i="9"/>
  <c r="I27" i="9"/>
  <c r="I26" i="9"/>
  <c r="B26" i="9"/>
  <c r="I25" i="9"/>
  <c r="B25" i="9"/>
  <c r="I24" i="9"/>
  <c r="B24" i="9"/>
  <c r="I23" i="9"/>
  <c r="B23" i="9"/>
  <c r="I22" i="9"/>
  <c r="B22" i="9"/>
  <c r="I21" i="9"/>
  <c r="B21" i="9"/>
  <c r="I20" i="9"/>
  <c r="B20" i="9"/>
  <c r="BJ19" i="9"/>
  <c r="I19" i="9"/>
  <c r="B19" i="9"/>
  <c r="I18" i="9"/>
  <c r="B18" i="9"/>
  <c r="I17" i="9"/>
  <c r="B17" i="9"/>
  <c r="I16" i="9"/>
  <c r="B16" i="9"/>
  <c r="I15" i="9"/>
  <c r="B15" i="9"/>
  <c r="I14" i="9"/>
  <c r="B14" i="9"/>
  <c r="I13" i="9"/>
  <c r="B13" i="9"/>
  <c r="I12" i="9"/>
  <c r="B12" i="9"/>
  <c r="I11" i="9"/>
  <c r="B11" i="9"/>
  <c r="I10" i="9"/>
  <c r="B10" i="9"/>
  <c r="I9" i="9"/>
  <c r="B9" i="9"/>
  <c r="I8" i="9"/>
  <c r="B8" i="9"/>
  <c r="I7" i="9"/>
  <c r="B7" i="9"/>
  <c r="I6" i="9"/>
  <c r="B6" i="9"/>
  <c r="I5" i="9"/>
  <c r="B5" i="9"/>
  <c r="I4" i="9"/>
  <c r="B4" i="9"/>
  <c r="I8" i="8"/>
  <c r="B8" i="8"/>
  <c r="I7" i="8"/>
  <c r="B7" i="8"/>
  <c r="I6" i="8"/>
  <c r="B6" i="8"/>
  <c r="I5" i="8"/>
  <c r="B5" i="8"/>
  <c r="I4" i="8"/>
  <c r="B4" i="8"/>
  <c r="I8" i="7"/>
  <c r="B8" i="7"/>
  <c r="I7" i="7"/>
  <c r="B7" i="7"/>
  <c r="I4" i="7"/>
  <c r="B4" i="7"/>
  <c r="I10" i="4"/>
  <c r="I9" i="4"/>
  <c r="I8" i="4"/>
  <c r="I7" i="4"/>
  <c r="I6" i="4"/>
  <c r="I5" i="4"/>
  <c r="I4" i="4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B43" i="3"/>
  <c r="B44" i="3"/>
  <c r="B45" i="3"/>
  <c r="B46" i="3"/>
  <c r="B47" i="3"/>
  <c r="B48" i="3"/>
  <c r="B49" i="3"/>
  <c r="I27" i="3"/>
  <c r="B34" i="3"/>
  <c r="I28" i="3"/>
  <c r="B33" i="3"/>
  <c r="I29" i="3"/>
  <c r="B32" i="3"/>
  <c r="I30" i="3"/>
  <c r="B31" i="3"/>
  <c r="I31" i="3"/>
  <c r="B30" i="3"/>
  <c r="I32" i="3"/>
  <c r="B29" i="3"/>
  <c r="I33" i="3"/>
  <c r="B28" i="3"/>
  <c r="I34" i="3"/>
  <c r="B27" i="3"/>
  <c r="B29" i="1"/>
  <c r="B30" i="1"/>
  <c r="B31" i="1"/>
  <c r="B32" i="1"/>
  <c r="B33" i="1"/>
  <c r="B34" i="1"/>
  <c r="B35" i="1"/>
  <c r="I28" i="1"/>
  <c r="I29" i="1"/>
  <c r="I30" i="1"/>
  <c r="I31" i="1"/>
  <c r="I32" i="1"/>
  <c r="I33" i="1"/>
  <c r="I34" i="1"/>
  <c r="I35" i="1"/>
  <c r="B28" i="1"/>
  <c r="I12" i="1"/>
  <c r="I13" i="1"/>
  <c r="I14" i="1"/>
  <c r="I15" i="1"/>
  <c r="I16" i="1"/>
  <c r="I17" i="1"/>
  <c r="I18" i="1"/>
  <c r="I19" i="1"/>
  <c r="B12" i="1"/>
  <c r="B13" i="1"/>
  <c r="B14" i="1"/>
  <c r="B15" i="1"/>
  <c r="B16" i="1"/>
  <c r="B17" i="1"/>
  <c r="B18" i="1"/>
  <c r="B19" i="1"/>
  <c r="I15" i="3"/>
  <c r="I14" i="3"/>
  <c r="I13" i="3"/>
  <c r="I12" i="3"/>
  <c r="I11" i="3"/>
  <c r="I19" i="3"/>
  <c r="I16" i="3"/>
  <c r="I17" i="3"/>
  <c r="I18" i="3"/>
  <c r="B11" i="3"/>
  <c r="B12" i="3"/>
  <c r="B13" i="3"/>
  <c r="B14" i="3"/>
  <c r="B15" i="3"/>
  <c r="B16" i="3"/>
  <c r="B17" i="3"/>
  <c r="B18" i="3"/>
  <c r="I20" i="3"/>
  <c r="I21" i="3"/>
  <c r="I22" i="3"/>
  <c r="I23" i="3"/>
  <c r="I24" i="3"/>
  <c r="I25" i="3"/>
  <c r="I26" i="3"/>
  <c r="I35" i="3"/>
  <c r="I36" i="3"/>
  <c r="I37" i="3"/>
  <c r="I38" i="3"/>
  <c r="I39" i="3"/>
  <c r="I40" i="3"/>
  <c r="I41" i="3"/>
  <c r="I42" i="3"/>
  <c r="I10" i="3"/>
  <c r="B10" i="3"/>
  <c r="I9" i="3"/>
  <c r="B9" i="3"/>
  <c r="I8" i="3"/>
  <c r="B8" i="3"/>
  <c r="I7" i="3"/>
  <c r="B7" i="3"/>
  <c r="I6" i="3"/>
  <c r="B6" i="3"/>
  <c r="I5" i="3"/>
  <c r="B5" i="3"/>
  <c r="I4" i="3"/>
  <c r="B4" i="3"/>
  <c r="I9" i="1"/>
  <c r="B11" i="1"/>
  <c r="I8" i="1"/>
  <c r="B10" i="1"/>
  <c r="I11" i="1"/>
  <c r="B9" i="1"/>
  <c r="I10" i="1"/>
  <c r="B8" i="1"/>
  <c r="I7" i="1"/>
  <c r="B7" i="1"/>
  <c r="I6" i="1"/>
  <c r="B6" i="1"/>
  <c r="I5" i="1"/>
  <c r="B5" i="1"/>
  <c r="I21" i="1"/>
  <c r="I22" i="1"/>
  <c r="I23" i="1"/>
  <c r="I24" i="1"/>
  <c r="I25" i="1"/>
  <c r="I26" i="1"/>
  <c r="I27" i="1"/>
  <c r="I36" i="1"/>
  <c r="I37" i="1"/>
  <c r="I38" i="1"/>
  <c r="I39" i="1"/>
  <c r="I40" i="1"/>
  <c r="I41" i="1"/>
  <c r="I42" i="1"/>
  <c r="I43" i="1"/>
  <c r="I20" i="1"/>
  <c r="B43" i="1"/>
  <c r="B42" i="1"/>
  <c r="B41" i="1"/>
  <c r="B40" i="1"/>
  <c r="B39" i="1"/>
  <c r="B38" i="1"/>
  <c r="B37" i="1"/>
  <c r="B36" i="1"/>
  <c r="B27" i="1"/>
  <c r="B26" i="1"/>
  <c r="B25" i="1"/>
  <c r="B24" i="1"/>
  <c r="B23" i="1"/>
  <c r="B22" i="1"/>
  <c r="B21" i="1"/>
  <c r="B20" i="1"/>
  <c r="B20" i="3"/>
  <c r="B21" i="3"/>
  <c r="B22" i="3"/>
  <c r="B23" i="3"/>
  <c r="B24" i="3"/>
  <c r="B25" i="3"/>
  <c r="B26" i="3"/>
  <c r="B35" i="3"/>
  <c r="B36" i="3"/>
  <c r="B37" i="3"/>
  <c r="B38" i="3"/>
  <c r="B39" i="3"/>
  <c r="B40" i="3"/>
  <c r="B41" i="3"/>
  <c r="B42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19" i="3"/>
  <c r="AD88" i="1"/>
  <c r="AD87" i="1" l="1"/>
  <c r="AD79" i="1"/>
  <c r="AD80" i="1"/>
</calcChain>
</file>

<file path=xl/sharedStrings.xml><?xml version="1.0" encoding="utf-8"?>
<sst xmlns="http://schemas.openxmlformats.org/spreadsheetml/2006/main" count="3838" uniqueCount="83">
  <si>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</si>
  <si>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</si>
  <si>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</si>
  <si>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</si>
  <si>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</si>
  <si>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</si>
  <si>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</si>
  <si>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</si>
  <si>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</si>
  <si>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</si>
  <si>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</si>
  <si>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</si>
  <si>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</si>
  <si>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</si>
  <si>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</si>
  <si>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bearing</t>
  </si>
  <si>
    <t>julian</t>
  </si>
  <si>
    <t>r</t>
  </si>
  <si>
    <t>l</t>
  </si>
  <si>
    <t>c</t>
  </si>
  <si>
    <t>BLRA</t>
  </si>
  <si>
    <t>CLRA</t>
  </si>
  <si>
    <t>call_order</t>
  </si>
  <si>
    <t>C</t>
  </si>
  <si>
    <t>Survey:</t>
  </si>
  <si>
    <t>min:</t>
  </si>
  <si>
    <t>AM</t>
  </si>
  <si>
    <t>a</t>
  </si>
  <si>
    <t>B-C</t>
  </si>
  <si>
    <t>call_type</t>
  </si>
  <si>
    <t>convert_celsius</t>
  </si>
  <si>
    <t>F</t>
  </si>
  <si>
    <t>TH</t>
  </si>
  <si>
    <t>pre</t>
  </si>
  <si>
    <t>post</t>
  </si>
  <si>
    <t>indiv. 1</t>
  </si>
  <si>
    <t>indiv. 2</t>
  </si>
  <si>
    <t xml:space="preserve">bearing </t>
  </si>
  <si>
    <t>CF</t>
  </si>
  <si>
    <t>loc</t>
  </si>
  <si>
    <t>obs</t>
  </si>
  <si>
    <t>TOD</t>
  </si>
  <si>
    <t>det. at previous</t>
  </si>
  <si>
    <t>No. individuals</t>
  </si>
  <si>
    <t>n</t>
  </si>
  <si>
    <t>direction</t>
  </si>
  <si>
    <t>MI</t>
  </si>
  <si>
    <t>f</t>
  </si>
  <si>
    <t>min_since_6</t>
  </si>
  <si>
    <t>time_since_6</t>
  </si>
  <si>
    <t>HE</t>
  </si>
  <si>
    <t>b</t>
  </si>
  <si>
    <t>JT</t>
  </si>
  <si>
    <t>c/b</t>
  </si>
  <si>
    <t>-</t>
  </si>
  <si>
    <t>C_B</t>
  </si>
  <si>
    <t>y</t>
  </si>
  <si>
    <t>a, b</t>
  </si>
  <si>
    <t>d</t>
  </si>
  <si>
    <t>C-B</t>
  </si>
  <si>
    <t>RB</t>
  </si>
  <si>
    <t>c, d</t>
  </si>
  <si>
    <t>R</t>
  </si>
  <si>
    <t>b-c</t>
  </si>
  <si>
    <t>ALL</t>
  </si>
  <si>
    <t>Y</t>
  </si>
  <si>
    <t>points</t>
  </si>
  <si>
    <t>count</t>
  </si>
  <si>
    <t>rails</t>
  </si>
  <si>
    <t>sum</t>
  </si>
  <si>
    <t>surveys</t>
  </si>
  <si>
    <t>Total</t>
  </si>
  <si>
    <t>transects</t>
  </si>
  <si>
    <t>am</t>
  </si>
  <si>
    <t>pm</t>
  </si>
  <si>
    <t>surveys w/ detections</t>
  </si>
  <si>
    <t>blra</t>
  </si>
  <si>
    <t>including mult obs</t>
  </si>
  <si>
    <t>including multi obs</t>
  </si>
  <si>
    <t>BRResp</t>
  </si>
  <si>
    <t>BRCRresp</t>
  </si>
  <si>
    <t>Crresp</t>
  </si>
  <si>
    <t>Passive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</si>
</sst>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0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6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ill="1"/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4" xfId="0" quotePrefix="1" applyFont="1" applyBorder="1"/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0" xfId="0" applyNumberFormat="1" applyFill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/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ont="1" applyFill="1"/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2" borderId="1" xfId="0" applyFont="1" applyFill="1" applyBorder="1"/>
    <xf numFmtId="164" fontId="0" fillId="0" borderId="1" xfId="0" applyNumberFormat="1" applyFont="1" applyBorder="1" applyAlignment="1">
      <alignment horizontal="center" wrapText="1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/>
    <xf numFmtId="0" fontId="9" fillId="0" borderId="0" xfId="0" applyFont="1"/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4" fontId="0" fillId="0" borderId="1" xfId="0" applyNumberFormat="1" applyFill="1" applyBorder="1"/>
    <xf numFmtId="0" fontId="6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ont="1" applyFill="1" applyBorder="1"/>
    <xf numFmtId="14" fontId="0" fillId="0" borderId="0" xfId="0" applyNumberFormat="1" applyFill="1" applyBorder="1"/>
    <xf numFmtId="0" fontId="0" fillId="0" borderId="5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0" fontId="9" fillId="0" borderId="1" xfId="0" applyFont="1" applyFill="1" applyBorder="1"/>
    <xf numFmtId="0" fontId="9" fillId="0" borderId="4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1" fillId="0" borderId="0" xfId="11"/>
    <xf numFmtId="0" fontId="8" fillId="3" borderId="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1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  <cellStyle name="Normal 2" xfId="1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9"/>
  <sheetViews>
    <sheetView zoomScale="70" zoomScaleNormal="70" zoomScalePageLayoutView="70" workbookViewId="0">
      <pane ySplit="4" topLeftCell="A34" activePane="bottomLeft" state="frozen"/>
      <selection pane="bottomLeft" activeCell="AD44" sqref="AD44:AD70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customWidth="1"/>
    <col min="7" max="7" width="5.125" style="2" customWidth="1"/>
    <col min="8" max="9" width="5.375" style="4" customWidth="1"/>
    <col min="10" max="10" width="3.875" style="16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3.625" style="2" customWidth="1"/>
    <col min="20" max="20" width="8.375" style="2" customWidth="1"/>
    <col min="21" max="21" width="1" style="2" customWidth="1"/>
    <col min="22" max="22" width="7.125" style="2" bestFit="1" customWidth="1"/>
    <col min="23" max="24" width="7.875" style="2" bestFit="1" customWidth="1"/>
    <col min="25" max="25" width="2.125" style="9" customWidth="1"/>
    <col min="26" max="26" width="8.375" style="2" customWidth="1"/>
    <col min="27" max="27" width="7.125" style="2" bestFit="1" customWidth="1"/>
    <col min="28" max="28" width="8.375" style="2" bestFit="1" customWidth="1"/>
    <col min="29" max="29" width="1.125" customWidth="1"/>
    <col min="30" max="30" width="8.125" style="17" customWidth="1"/>
    <col min="31" max="31" width="6.875" style="4" customWidth="1"/>
    <col min="32" max="37" width="1.875" style="2" customWidth="1"/>
    <col min="38" max="38" width="3.625" style="2" bestFit="1" customWidth="1"/>
    <col min="39" max="39" width="4.625" style="14" bestFit="1" customWidth="1"/>
    <col min="40" max="40" width="7.875" style="14" customWidth="1"/>
    <col min="41" max="41" width="1.625" style="14" customWidth="1"/>
    <col min="42" max="42" width="7.125" bestFit="1" customWidth="1"/>
    <col min="43" max="43" width="7.875" style="4" bestFit="1" customWidth="1"/>
    <col min="44" max="44" width="8" customWidth="1"/>
    <col min="45" max="45" width="1.375" style="18" customWidth="1"/>
    <col min="46" max="46" width="8.375" style="25" bestFit="1" customWidth="1"/>
    <col min="47" max="47" width="7.125" style="2" bestFit="1" customWidth="1"/>
    <col min="48" max="48" width="8.375" style="25" customWidth="1"/>
    <col min="49" max="49" width="1.125" style="25" customWidth="1"/>
    <col min="50" max="50" width="8.375" style="33" customWidth="1"/>
    <col min="51" max="51" width="6.625" style="4" customWidth="1"/>
    <col min="52" max="52" width="8" style="2" customWidth="1"/>
    <col min="53" max="53" width="6.875" style="2" bestFit="1" customWidth="1"/>
    <col min="54" max="54" width="7.875" style="2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1" width="4.125" style="2" customWidth="1"/>
    <col min="62" max="62" width="7.875" style="3" customWidth="1"/>
    <col min="63" max="63" width="6.125" customWidth="1"/>
  </cols>
  <sheetData>
    <row r="1" spans="1:66" s="3" customFormat="1" x14ac:dyDescent="0.25">
      <c r="E1" s="4"/>
      <c r="F1" s="4"/>
      <c r="G1" s="4"/>
      <c r="H1" s="4"/>
      <c r="I1" s="4"/>
      <c r="J1" s="16"/>
      <c r="K1" s="1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8"/>
      <c r="Z1" s="4"/>
      <c r="AA1" s="4"/>
      <c r="AB1" s="4"/>
      <c r="AD1" s="16"/>
      <c r="AE1" s="4"/>
      <c r="AH1" s="4"/>
      <c r="AI1" s="4"/>
      <c r="AJ1" s="4"/>
      <c r="AK1" s="4"/>
      <c r="AL1" s="4"/>
      <c r="AM1" s="12"/>
      <c r="AN1" s="12"/>
      <c r="AO1" s="12"/>
      <c r="AQ1" s="4"/>
      <c r="AS1" s="10"/>
      <c r="AT1" s="24"/>
      <c r="AU1" s="4"/>
      <c r="AV1" s="24"/>
      <c r="AW1" s="24"/>
      <c r="AX1" s="32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6" ht="17.45" customHeight="1" x14ac:dyDescent="0.25">
      <c r="K2" s="95" t="s">
        <v>20</v>
      </c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7"/>
      <c r="AE2" s="98" t="s">
        <v>21</v>
      </c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100"/>
    </row>
    <row r="3" spans="1:66" s="3" customFormat="1" x14ac:dyDescent="0.25">
      <c r="H3" s="4"/>
      <c r="I3" s="4"/>
      <c r="J3" s="16"/>
      <c r="K3" s="11" t="s">
        <v>24</v>
      </c>
      <c r="L3" s="12">
        <v>1</v>
      </c>
      <c r="M3" s="12"/>
      <c r="N3" s="12"/>
      <c r="O3" s="12"/>
      <c r="P3" s="12"/>
      <c r="Q3" s="12"/>
      <c r="R3" s="12"/>
      <c r="S3" s="12"/>
      <c r="T3" s="12"/>
      <c r="U3" s="12"/>
      <c r="V3" s="11" t="s">
        <v>35</v>
      </c>
      <c r="W3" s="11" t="s">
        <v>35</v>
      </c>
      <c r="X3" s="11" t="s">
        <v>35</v>
      </c>
      <c r="Y3" s="19"/>
      <c r="Z3" s="12" t="s">
        <v>36</v>
      </c>
      <c r="AA3" s="12" t="s">
        <v>36</v>
      </c>
      <c r="AB3" s="12" t="s">
        <v>36</v>
      </c>
      <c r="AD3" s="15"/>
      <c r="AE3" s="2" t="s">
        <v>24</v>
      </c>
      <c r="AF3" s="3">
        <v>1</v>
      </c>
      <c r="AM3" s="12"/>
      <c r="AN3" s="12"/>
      <c r="AO3" s="12"/>
      <c r="AP3" s="4" t="s">
        <v>35</v>
      </c>
      <c r="AQ3" s="4" t="s">
        <v>35</v>
      </c>
      <c r="AR3" s="4" t="s">
        <v>35</v>
      </c>
      <c r="AS3" s="8"/>
      <c r="AT3" s="3" t="s">
        <v>36</v>
      </c>
      <c r="AU3" s="3" t="s">
        <v>36</v>
      </c>
      <c r="AV3" s="12" t="s">
        <v>36</v>
      </c>
      <c r="AW3" s="12"/>
      <c r="AX3" s="15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</row>
    <row r="4" spans="1:66" s="5" customFormat="1" ht="30.6" customHeight="1" x14ac:dyDescent="0.25">
      <c r="A4" s="5" t="s">
        <v>0</v>
      </c>
      <c r="B4" s="5" t="s">
        <v>16</v>
      </c>
      <c r="C4" s="5" t="s">
        <v>39</v>
      </c>
      <c r="D4" s="5" t="s">
        <v>40</v>
      </c>
      <c r="E4" s="6" t="s">
        <v>1</v>
      </c>
      <c r="F4" s="6" t="s">
        <v>2</v>
      </c>
      <c r="G4" s="37" t="s">
        <v>22</v>
      </c>
      <c r="H4" s="6" t="s">
        <v>41</v>
      </c>
      <c r="I4" s="11" t="s">
        <v>48</v>
      </c>
      <c r="J4" s="16" t="s">
        <v>45</v>
      </c>
      <c r="K4" s="5" t="s">
        <v>25</v>
      </c>
      <c r="L4" s="6">
        <v>1</v>
      </c>
      <c r="M4" s="6">
        <v>2</v>
      </c>
      <c r="N4" s="6">
        <v>3</v>
      </c>
      <c r="O4" s="6">
        <v>4</v>
      </c>
      <c r="P4" s="6">
        <v>5</v>
      </c>
      <c r="Q4" s="6">
        <v>6</v>
      </c>
      <c r="R4" s="6" t="s">
        <v>33</v>
      </c>
      <c r="S4" s="31" t="s">
        <v>34</v>
      </c>
      <c r="T4" s="36" t="s">
        <v>42</v>
      </c>
      <c r="U4" s="36"/>
      <c r="V4" s="6" t="s">
        <v>29</v>
      </c>
      <c r="W4" s="6" t="s">
        <v>14</v>
      </c>
      <c r="X4" s="6" t="s">
        <v>37</v>
      </c>
      <c r="Y4" s="34"/>
      <c r="Z4" s="6" t="s">
        <v>29</v>
      </c>
      <c r="AA4" s="6" t="s">
        <v>14</v>
      </c>
      <c r="AB4" s="6" t="s">
        <v>37</v>
      </c>
      <c r="AD4" s="38" t="s">
        <v>43</v>
      </c>
      <c r="AE4" s="5" t="s">
        <v>25</v>
      </c>
      <c r="AF4" s="6">
        <v>1</v>
      </c>
      <c r="AG4" s="6">
        <v>2</v>
      </c>
      <c r="AH4" s="6">
        <v>3</v>
      </c>
      <c r="AI4" s="6">
        <v>4</v>
      </c>
      <c r="AJ4" s="6">
        <v>5</v>
      </c>
      <c r="AK4" s="6">
        <v>6</v>
      </c>
      <c r="AL4" s="6" t="s">
        <v>33</v>
      </c>
      <c r="AM4" s="31" t="s">
        <v>34</v>
      </c>
      <c r="AN4" s="36" t="s">
        <v>42</v>
      </c>
      <c r="AO4" s="31"/>
      <c r="AP4" s="6" t="s">
        <v>29</v>
      </c>
      <c r="AQ4" s="6" t="s">
        <v>14</v>
      </c>
      <c r="AR4" s="6" t="s">
        <v>37</v>
      </c>
      <c r="AS4" s="34"/>
      <c r="AT4" s="6" t="s">
        <v>29</v>
      </c>
      <c r="AU4" s="6" t="s">
        <v>14</v>
      </c>
      <c r="AV4" s="6" t="s">
        <v>37</v>
      </c>
      <c r="AW4" s="6"/>
      <c r="AX4" s="38" t="s">
        <v>43</v>
      </c>
      <c r="AY4" s="42" t="s">
        <v>5</v>
      </c>
      <c r="AZ4" s="42" t="s">
        <v>6</v>
      </c>
      <c r="BA4" s="6" t="s">
        <v>7</v>
      </c>
      <c r="BB4" s="6" t="s">
        <v>8</v>
      </c>
      <c r="BC4" s="6" t="s">
        <v>9</v>
      </c>
      <c r="BD4" s="6" t="s">
        <v>10</v>
      </c>
      <c r="BE4" s="6" t="s">
        <v>11</v>
      </c>
      <c r="BF4" s="6" t="s">
        <v>12</v>
      </c>
      <c r="BG4" s="37" t="s">
        <v>13</v>
      </c>
      <c r="BH4" s="6" t="s">
        <v>4</v>
      </c>
      <c r="BI4" s="6" t="s">
        <v>3</v>
      </c>
      <c r="BJ4" s="6"/>
      <c r="BK4" s="6" t="s">
        <v>79</v>
      </c>
      <c r="BL4" s="5" t="s">
        <v>80</v>
      </c>
      <c r="BM4" s="5" t="s">
        <v>81</v>
      </c>
      <c r="BN4" s="5" t="s">
        <v>82</v>
      </c>
    </row>
    <row r="5" spans="1:66" s="20" customFormat="1" x14ac:dyDescent="0.25">
      <c r="A5" s="40">
        <v>42105</v>
      </c>
      <c r="B5" s="49" t="str">
        <f t="shared" ref="B5:B11" si="0">RIGHT(YEAR(A5),2)&amp;TEXT(A5-DATE(YEAR(A5),1,0),"000")</f>
        <v>15101</v>
      </c>
      <c r="C5" s="20" t="s">
        <v>46</v>
      </c>
      <c r="D5" s="20" t="s">
        <v>26</v>
      </c>
      <c r="E5" s="27">
        <v>1</v>
      </c>
      <c r="F5" s="27">
        <v>1</v>
      </c>
      <c r="G5" s="27" t="s">
        <v>28</v>
      </c>
      <c r="H5" s="41">
        <v>649</v>
      </c>
      <c r="I5" s="41">
        <f t="shared" ref="I5:I35" si="1">H5-600</f>
        <v>49</v>
      </c>
      <c r="J5" s="21" t="s">
        <v>47</v>
      </c>
      <c r="K5" s="50"/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>
        <v>0</v>
      </c>
      <c r="AE5" s="41"/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/>
      <c r="AM5" s="43"/>
      <c r="AN5" s="43"/>
      <c r="AO5" s="43"/>
      <c r="AQ5" s="41"/>
      <c r="AT5" s="51"/>
      <c r="AU5" s="27"/>
      <c r="AV5" s="51"/>
      <c r="AW5" s="51"/>
      <c r="AX5" s="56"/>
      <c r="AY5" s="41">
        <v>73</v>
      </c>
      <c r="AZ5" s="27">
        <v>73</v>
      </c>
      <c r="BA5" s="27">
        <v>1014</v>
      </c>
      <c r="BB5" s="27">
        <v>1014</v>
      </c>
      <c r="BC5" s="27">
        <v>0</v>
      </c>
      <c r="BD5" s="27">
        <v>1</v>
      </c>
      <c r="BE5" s="27">
        <v>0</v>
      </c>
      <c r="BF5" s="27">
        <v>2</v>
      </c>
      <c r="BG5" s="27" t="s">
        <v>17</v>
      </c>
      <c r="BH5" s="27">
        <v>7</v>
      </c>
      <c r="BI5" s="27"/>
      <c r="BJ5" s="35"/>
      <c r="BK5" s="86">
        <f>IF(G5="B-C",IF(AND(SUM(L5:O5)=0,P5=1,Q5=0),1,IF(L5="-","-",0)),IF(AND(SUM(L5:O5)=0,P5=0,Q5=1),1,IF(L5="-","-",0)))</f>
        <v>0</v>
      </c>
      <c r="BL5" s="87">
        <f>IF(AND(SUM(L5:O5)=0,P5=1,Q5=1),1,IF(L5="-","-",0))</f>
        <v>0</v>
      </c>
      <c r="BM5" s="87">
        <f>IF(G5="B-C",IF(AND(SUM(L5:O5)=0,P5=0,Q5=1),1,IF(L5="-","-",0)),IF(AND(SUM(L5:O5)=0,P5=1,Q5=0),1,IF(L5="-","-",0)))</f>
        <v>0</v>
      </c>
      <c r="BN5" s="86">
        <f>IF(AND(SUM(L5:O5)&gt;0,P5=0,Q5=0),1,IF(L5="-","-",0))</f>
        <v>0</v>
      </c>
    </row>
    <row r="6" spans="1:66" s="20" customFormat="1" x14ac:dyDescent="0.25">
      <c r="A6" s="40">
        <v>42105</v>
      </c>
      <c r="B6" s="49" t="str">
        <f t="shared" si="0"/>
        <v>15101</v>
      </c>
      <c r="C6" s="20" t="s">
        <v>46</v>
      </c>
      <c r="D6" s="20" t="s">
        <v>26</v>
      </c>
      <c r="E6" s="27">
        <v>1</v>
      </c>
      <c r="F6" s="27">
        <v>2</v>
      </c>
      <c r="G6" s="27" t="s">
        <v>28</v>
      </c>
      <c r="H6" s="41">
        <v>702</v>
      </c>
      <c r="I6" s="41">
        <f t="shared" si="1"/>
        <v>102</v>
      </c>
      <c r="J6" s="21" t="s">
        <v>47</v>
      </c>
      <c r="K6" s="50"/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>
        <v>0</v>
      </c>
      <c r="AE6" s="41"/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/>
      <c r="AM6" s="43"/>
      <c r="AN6" s="43"/>
      <c r="AO6" s="43"/>
      <c r="AQ6" s="41"/>
      <c r="AT6" s="51"/>
      <c r="AU6" s="27"/>
      <c r="AV6" s="51"/>
      <c r="AW6" s="51"/>
      <c r="AX6" s="56"/>
      <c r="AY6" s="41">
        <v>73</v>
      </c>
      <c r="AZ6" s="27">
        <v>73</v>
      </c>
      <c r="BA6" s="27">
        <v>1014</v>
      </c>
      <c r="BB6" s="27">
        <v>1014</v>
      </c>
      <c r="BC6" s="27">
        <v>0</v>
      </c>
      <c r="BD6" s="27">
        <v>1</v>
      </c>
      <c r="BE6" s="27">
        <v>3.8</v>
      </c>
      <c r="BF6" s="27">
        <v>2</v>
      </c>
      <c r="BG6" s="27" t="s">
        <v>18</v>
      </c>
      <c r="BH6" s="27">
        <v>7</v>
      </c>
      <c r="BI6" s="27"/>
      <c r="BJ6" s="35"/>
      <c r="BK6" s="86">
        <f t="shared" ref="BK6:BK69" si="2">IF(G6="B-C",IF(AND(SUM(L6:O6)=0,P6=1,Q6=0),1,IF(L6="-","-",0)),IF(AND(SUM(L6:O6)=0,P6=0,Q6=1),1,IF(L6="-","-",0)))</f>
        <v>0</v>
      </c>
      <c r="BL6" s="87">
        <f t="shared" ref="BL6:BL69" si="3">IF(AND(SUM(L6:O6)=0,P6=1,Q6=1),1,IF(L6="-","-",0))</f>
        <v>0</v>
      </c>
      <c r="BM6" s="87">
        <f t="shared" ref="BM6:BM69" si="4">IF(G6="B-C",IF(AND(SUM(L6:O6)=0,P6=0,Q6=1),1,IF(L6="-","-",0)),IF(AND(SUM(L6:O6)=0,P6=1,Q6=0),1,IF(L6="-","-",0)))</f>
        <v>0</v>
      </c>
      <c r="BN6" s="86">
        <f t="shared" ref="BN6:BN69" si="5">IF(AND(SUM(L6:O6)&gt;0,P6=0,Q6=0),1,IF(L6="-","-",0))</f>
        <v>0</v>
      </c>
    </row>
    <row r="7" spans="1:66" s="20" customFormat="1" x14ac:dyDescent="0.25">
      <c r="A7" s="40">
        <v>42105</v>
      </c>
      <c r="B7" s="49" t="str">
        <f t="shared" si="0"/>
        <v>15101</v>
      </c>
      <c r="C7" s="20" t="s">
        <v>46</v>
      </c>
      <c r="D7" s="20" t="s">
        <v>26</v>
      </c>
      <c r="E7" s="27">
        <v>1</v>
      </c>
      <c r="F7" s="27">
        <v>3</v>
      </c>
      <c r="G7" s="27" t="s">
        <v>28</v>
      </c>
      <c r="H7" s="41">
        <v>716</v>
      </c>
      <c r="I7" s="41">
        <f t="shared" si="1"/>
        <v>116</v>
      </c>
      <c r="J7" s="21" t="s">
        <v>47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>
        <v>0</v>
      </c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43"/>
      <c r="AO7" s="43"/>
      <c r="AQ7" s="41"/>
      <c r="AT7" s="51"/>
      <c r="AU7" s="27"/>
      <c r="AV7" s="51"/>
      <c r="AW7" s="51"/>
      <c r="AX7" s="56"/>
      <c r="AY7" s="41">
        <v>73</v>
      </c>
      <c r="AZ7" s="27">
        <v>73</v>
      </c>
      <c r="BA7" s="27">
        <v>1014</v>
      </c>
      <c r="BB7" s="27">
        <v>1014</v>
      </c>
      <c r="BC7" s="27">
        <v>0</v>
      </c>
      <c r="BD7" s="27">
        <v>1</v>
      </c>
      <c r="BE7" s="27">
        <v>0</v>
      </c>
      <c r="BF7" s="27">
        <v>2</v>
      </c>
      <c r="BG7" s="27" t="s">
        <v>18</v>
      </c>
      <c r="BH7" s="27">
        <v>7</v>
      </c>
      <c r="BI7" s="27"/>
      <c r="BJ7" s="35"/>
      <c r="BK7" s="86">
        <f t="shared" si="2"/>
        <v>0</v>
      </c>
      <c r="BL7" s="87">
        <f t="shared" si="3"/>
        <v>0</v>
      </c>
      <c r="BM7" s="87">
        <f t="shared" si="4"/>
        <v>0</v>
      </c>
      <c r="BN7" s="86">
        <f t="shared" si="5"/>
        <v>0</v>
      </c>
    </row>
    <row r="8" spans="1:66" s="20" customFormat="1" x14ac:dyDescent="0.25">
      <c r="A8" s="40">
        <v>42105</v>
      </c>
      <c r="B8" s="49" t="str">
        <f t="shared" si="0"/>
        <v>15101</v>
      </c>
      <c r="C8" s="20" t="s">
        <v>46</v>
      </c>
      <c r="D8" s="20" t="s">
        <v>26</v>
      </c>
      <c r="E8" s="27">
        <v>1</v>
      </c>
      <c r="F8" s="27">
        <v>4</v>
      </c>
      <c r="G8" s="27" t="s">
        <v>28</v>
      </c>
      <c r="H8" s="41">
        <v>806</v>
      </c>
      <c r="I8" s="41">
        <f t="shared" si="1"/>
        <v>206</v>
      </c>
      <c r="J8" s="21" t="s">
        <v>47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>
        <v>0</v>
      </c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43"/>
      <c r="AO8" s="43"/>
      <c r="AQ8" s="41"/>
      <c r="AT8" s="51"/>
      <c r="AU8" s="27"/>
      <c r="AV8" s="51"/>
      <c r="AW8" s="51"/>
      <c r="AX8" s="56"/>
      <c r="AY8" s="41">
        <v>73</v>
      </c>
      <c r="AZ8" s="27">
        <v>73</v>
      </c>
      <c r="BA8" s="27">
        <v>1014</v>
      </c>
      <c r="BB8" s="27">
        <v>1014</v>
      </c>
      <c r="BC8" s="27">
        <v>0</v>
      </c>
      <c r="BD8" s="27">
        <v>1</v>
      </c>
      <c r="BE8" s="27">
        <v>6.4</v>
      </c>
      <c r="BF8" s="27">
        <v>1</v>
      </c>
      <c r="BG8" s="27" t="s">
        <v>17</v>
      </c>
      <c r="BH8" s="27">
        <v>7</v>
      </c>
      <c r="BI8" s="27"/>
      <c r="BJ8" s="35"/>
      <c r="BK8" s="86">
        <f t="shared" si="2"/>
        <v>0</v>
      </c>
      <c r="BL8" s="87">
        <f t="shared" si="3"/>
        <v>0</v>
      </c>
      <c r="BM8" s="87">
        <f t="shared" si="4"/>
        <v>0</v>
      </c>
      <c r="BN8" s="86">
        <f t="shared" si="5"/>
        <v>0</v>
      </c>
    </row>
    <row r="9" spans="1:66" s="20" customFormat="1" x14ac:dyDescent="0.25">
      <c r="A9" s="40">
        <v>42105</v>
      </c>
      <c r="B9" s="49" t="str">
        <f t="shared" si="0"/>
        <v>15101</v>
      </c>
      <c r="C9" s="20" t="s">
        <v>46</v>
      </c>
      <c r="D9" s="20" t="s">
        <v>26</v>
      </c>
      <c r="E9" s="27">
        <v>1</v>
      </c>
      <c r="F9" s="27">
        <v>5</v>
      </c>
      <c r="G9" s="27" t="s">
        <v>28</v>
      </c>
      <c r="H9" s="41">
        <v>823</v>
      </c>
      <c r="I9" s="41">
        <f t="shared" si="1"/>
        <v>223</v>
      </c>
      <c r="J9" s="21" t="s">
        <v>47</v>
      </c>
      <c r="K9" s="50"/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>
        <v>0</v>
      </c>
      <c r="AE9" s="41"/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/>
      <c r="AM9" s="43"/>
      <c r="AN9" s="43"/>
      <c r="AO9" s="43"/>
      <c r="AQ9" s="41"/>
      <c r="AT9" s="51"/>
      <c r="AU9" s="27"/>
      <c r="AV9" s="51"/>
      <c r="AW9" s="51"/>
      <c r="AX9" s="56"/>
      <c r="AY9" s="41">
        <v>73</v>
      </c>
      <c r="AZ9" s="27">
        <v>73</v>
      </c>
      <c r="BA9" s="27">
        <v>1014</v>
      </c>
      <c r="BB9" s="27">
        <v>1014</v>
      </c>
      <c r="BC9" s="27">
        <v>0</v>
      </c>
      <c r="BD9" s="27">
        <v>2</v>
      </c>
      <c r="BE9" s="27">
        <v>6.3</v>
      </c>
      <c r="BF9" s="27">
        <v>1</v>
      </c>
      <c r="BG9" s="27" t="s">
        <v>17</v>
      </c>
      <c r="BH9" s="27">
        <v>7</v>
      </c>
      <c r="BI9" s="27"/>
      <c r="BJ9" s="35"/>
      <c r="BK9" s="86">
        <f t="shared" si="2"/>
        <v>0</v>
      </c>
      <c r="BL9" s="87">
        <f t="shared" si="3"/>
        <v>0</v>
      </c>
      <c r="BM9" s="87">
        <f t="shared" si="4"/>
        <v>0</v>
      </c>
      <c r="BN9" s="86">
        <f t="shared" si="5"/>
        <v>0</v>
      </c>
    </row>
    <row r="10" spans="1:66" s="20" customFormat="1" x14ac:dyDescent="0.25">
      <c r="A10" s="40">
        <v>42105</v>
      </c>
      <c r="B10" s="49" t="str">
        <f t="shared" si="0"/>
        <v>15101</v>
      </c>
      <c r="C10" s="20" t="s">
        <v>46</v>
      </c>
      <c r="D10" s="20" t="s">
        <v>26</v>
      </c>
      <c r="E10" s="27">
        <v>1</v>
      </c>
      <c r="F10" s="27">
        <v>6</v>
      </c>
      <c r="G10" s="27" t="s">
        <v>28</v>
      </c>
      <c r="H10" s="41">
        <v>730</v>
      </c>
      <c r="I10" s="41">
        <f t="shared" si="1"/>
        <v>130</v>
      </c>
      <c r="J10" s="21" t="s">
        <v>47</v>
      </c>
      <c r="K10" s="50"/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D10" s="22">
        <v>0</v>
      </c>
      <c r="AE10" s="41"/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/>
      <c r="AM10" s="43"/>
      <c r="AN10" s="43"/>
      <c r="AO10" s="43"/>
      <c r="AQ10" s="41"/>
      <c r="AT10" s="51"/>
      <c r="AU10" s="27"/>
      <c r="AV10" s="51"/>
      <c r="AW10" s="51"/>
      <c r="AX10" s="56"/>
      <c r="AY10" s="41">
        <v>73</v>
      </c>
      <c r="AZ10" s="27">
        <v>73</v>
      </c>
      <c r="BA10" s="27">
        <v>1014</v>
      </c>
      <c r="BB10" s="27">
        <v>1014</v>
      </c>
      <c r="BC10" s="27">
        <v>0</v>
      </c>
      <c r="BD10" s="27">
        <v>1</v>
      </c>
      <c r="BE10" s="27">
        <v>5.3</v>
      </c>
      <c r="BF10" s="27">
        <v>1</v>
      </c>
      <c r="BG10" s="27" t="s">
        <v>17</v>
      </c>
      <c r="BH10" s="27">
        <v>7</v>
      </c>
      <c r="BI10" s="27"/>
      <c r="BJ10" s="35"/>
      <c r="BK10" s="86">
        <f t="shared" si="2"/>
        <v>0</v>
      </c>
      <c r="BL10" s="87">
        <f t="shared" si="3"/>
        <v>0</v>
      </c>
      <c r="BM10" s="87">
        <f t="shared" si="4"/>
        <v>0</v>
      </c>
      <c r="BN10" s="86">
        <f t="shared" si="5"/>
        <v>0</v>
      </c>
    </row>
    <row r="11" spans="1:66" s="71" customFormat="1" x14ac:dyDescent="0.25">
      <c r="A11" s="69">
        <v>42105</v>
      </c>
      <c r="B11" s="70" t="str">
        <f t="shared" si="0"/>
        <v>15101</v>
      </c>
      <c r="C11" s="71" t="s">
        <v>46</v>
      </c>
      <c r="D11" s="71" t="s">
        <v>26</v>
      </c>
      <c r="E11" s="72">
        <v>1</v>
      </c>
      <c r="F11" s="72">
        <v>7</v>
      </c>
      <c r="G11" s="72" t="s">
        <v>28</v>
      </c>
      <c r="H11" s="73">
        <v>743</v>
      </c>
      <c r="I11" s="73">
        <f t="shared" si="1"/>
        <v>143</v>
      </c>
      <c r="J11" s="74" t="s">
        <v>47</v>
      </c>
      <c r="K11" s="73"/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D11" s="75">
        <v>0</v>
      </c>
      <c r="AE11" s="73"/>
      <c r="AF11" s="72">
        <v>0</v>
      </c>
      <c r="AG11" s="72">
        <v>0</v>
      </c>
      <c r="AH11" s="72">
        <v>0</v>
      </c>
      <c r="AI11" s="72">
        <v>0</v>
      </c>
      <c r="AJ11" s="72">
        <v>0</v>
      </c>
      <c r="AK11" s="72">
        <v>0</v>
      </c>
      <c r="AL11" s="72"/>
      <c r="AQ11" s="73"/>
      <c r="AT11" s="76"/>
      <c r="AU11" s="72"/>
      <c r="AV11" s="76"/>
      <c r="AW11" s="76"/>
      <c r="AX11" s="77"/>
      <c r="AY11" s="73">
        <v>73</v>
      </c>
      <c r="AZ11" s="72">
        <v>73</v>
      </c>
      <c r="BA11" s="72">
        <v>1014</v>
      </c>
      <c r="BB11" s="72">
        <v>1014</v>
      </c>
      <c r="BC11" s="72">
        <v>0</v>
      </c>
      <c r="BD11" s="72">
        <v>1</v>
      </c>
      <c r="BE11" s="72">
        <v>5.3</v>
      </c>
      <c r="BF11" s="72">
        <v>1</v>
      </c>
      <c r="BG11" s="72" t="s">
        <v>17</v>
      </c>
      <c r="BH11" s="72">
        <v>7</v>
      </c>
      <c r="BI11" s="72"/>
      <c r="BJ11" s="78"/>
      <c r="BK11" s="88">
        <f t="shared" si="2"/>
        <v>0</v>
      </c>
      <c r="BL11" s="89">
        <f t="shared" si="3"/>
        <v>0</v>
      </c>
      <c r="BM11" s="89">
        <f t="shared" si="4"/>
        <v>0</v>
      </c>
      <c r="BN11" s="88">
        <f t="shared" si="5"/>
        <v>0</v>
      </c>
    </row>
    <row r="12" spans="1:66" s="20" customFormat="1" x14ac:dyDescent="0.25">
      <c r="A12" s="40">
        <v>42106</v>
      </c>
      <c r="B12" s="49" t="str">
        <f t="shared" ref="B12:B19" si="6">RIGHT(YEAR(A12),2)&amp;TEXT(A12-DATE(YEAR(A12),1,0),"000")</f>
        <v>15102</v>
      </c>
      <c r="C12" s="20" t="s">
        <v>46</v>
      </c>
      <c r="D12" s="20" t="s">
        <v>50</v>
      </c>
      <c r="E12" s="27">
        <v>2</v>
      </c>
      <c r="F12" s="27">
        <v>1</v>
      </c>
      <c r="G12" s="27" t="s">
        <v>28</v>
      </c>
      <c r="H12" s="41">
        <v>822</v>
      </c>
      <c r="I12" s="41">
        <f t="shared" si="1"/>
        <v>222</v>
      </c>
      <c r="J12" s="21" t="s">
        <v>17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D12" s="22">
        <v>0</v>
      </c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/>
      <c r="AM12" s="43"/>
      <c r="AN12" s="43"/>
      <c r="AO12" s="43"/>
      <c r="AQ12" s="41"/>
      <c r="AT12" s="51"/>
      <c r="AU12" s="27"/>
      <c r="AV12" s="51"/>
      <c r="AW12" s="51"/>
      <c r="AX12" s="56"/>
      <c r="AY12" s="41">
        <v>73.8</v>
      </c>
      <c r="AZ12" s="27">
        <v>73.5</v>
      </c>
      <c r="BA12" s="27">
        <v>1014</v>
      </c>
      <c r="BB12" s="27">
        <v>1014.5</v>
      </c>
      <c r="BC12" s="27">
        <v>0</v>
      </c>
      <c r="BD12" s="27">
        <v>0</v>
      </c>
      <c r="BE12" s="27">
        <v>3.5</v>
      </c>
      <c r="BF12" s="27">
        <v>2</v>
      </c>
      <c r="BG12" s="27" t="s">
        <v>17</v>
      </c>
      <c r="BH12" s="27">
        <v>8</v>
      </c>
      <c r="BI12" s="27"/>
      <c r="BJ12" s="55"/>
      <c r="BK12" s="86">
        <f t="shared" si="2"/>
        <v>0</v>
      </c>
      <c r="BL12" s="87">
        <f t="shared" si="3"/>
        <v>0</v>
      </c>
      <c r="BM12" s="87">
        <f t="shared" si="4"/>
        <v>0</v>
      </c>
      <c r="BN12" s="86">
        <f t="shared" si="5"/>
        <v>0</v>
      </c>
    </row>
    <row r="13" spans="1:66" s="20" customFormat="1" x14ac:dyDescent="0.25">
      <c r="A13" s="40">
        <v>42106</v>
      </c>
      <c r="B13" s="49" t="str">
        <f t="shared" si="6"/>
        <v>15102</v>
      </c>
      <c r="C13" s="20" t="s">
        <v>46</v>
      </c>
      <c r="D13" s="20" t="s">
        <v>50</v>
      </c>
      <c r="E13" s="27">
        <v>2</v>
      </c>
      <c r="F13" s="27">
        <v>2</v>
      </c>
      <c r="G13" s="27" t="s">
        <v>28</v>
      </c>
      <c r="H13" s="41">
        <v>807</v>
      </c>
      <c r="I13" s="41">
        <f t="shared" si="1"/>
        <v>207</v>
      </c>
      <c r="J13" s="21" t="s">
        <v>17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D13" s="22">
        <v>0</v>
      </c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/>
      <c r="AM13" s="43"/>
      <c r="AN13" s="43"/>
      <c r="AO13" s="43"/>
      <c r="AQ13" s="41"/>
      <c r="AT13" s="51"/>
      <c r="AU13" s="27"/>
      <c r="AV13" s="51"/>
      <c r="AW13" s="51"/>
      <c r="AX13" s="56"/>
      <c r="AY13" s="41">
        <v>73.8</v>
      </c>
      <c r="AZ13" s="27">
        <v>73.5</v>
      </c>
      <c r="BA13" s="27">
        <v>1014</v>
      </c>
      <c r="BB13" s="27">
        <v>1014.5</v>
      </c>
      <c r="BC13" s="27">
        <v>0</v>
      </c>
      <c r="BD13" s="27">
        <v>1</v>
      </c>
      <c r="BE13" s="27">
        <v>4.5</v>
      </c>
      <c r="BF13" s="27">
        <v>2</v>
      </c>
      <c r="BG13" s="27" t="s">
        <v>17</v>
      </c>
      <c r="BH13" s="27">
        <v>8</v>
      </c>
      <c r="BI13" s="27"/>
      <c r="BJ13" s="55"/>
      <c r="BK13" s="86">
        <f t="shared" si="2"/>
        <v>0</v>
      </c>
      <c r="BL13" s="87">
        <f t="shared" si="3"/>
        <v>0</v>
      </c>
      <c r="BM13" s="87">
        <f t="shared" si="4"/>
        <v>0</v>
      </c>
      <c r="BN13" s="86">
        <f t="shared" si="5"/>
        <v>0</v>
      </c>
    </row>
    <row r="14" spans="1:66" s="20" customFormat="1" x14ac:dyDescent="0.25">
      <c r="A14" s="40">
        <v>42106</v>
      </c>
      <c r="B14" s="49" t="str">
        <f t="shared" si="6"/>
        <v>15102</v>
      </c>
      <c r="C14" s="20" t="s">
        <v>46</v>
      </c>
      <c r="D14" s="20" t="s">
        <v>50</v>
      </c>
      <c r="E14" s="27">
        <v>2</v>
      </c>
      <c r="F14" s="27">
        <v>3</v>
      </c>
      <c r="G14" s="27" t="s">
        <v>28</v>
      </c>
      <c r="H14" s="41">
        <v>752</v>
      </c>
      <c r="I14" s="41">
        <f t="shared" si="1"/>
        <v>152</v>
      </c>
      <c r="J14" s="21" t="s">
        <v>17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D14" s="22">
        <v>0</v>
      </c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/>
      <c r="AM14" s="43"/>
      <c r="AN14" s="43"/>
      <c r="AO14" s="43"/>
      <c r="AQ14" s="41"/>
      <c r="AT14" s="51"/>
      <c r="AU14" s="27"/>
      <c r="AV14" s="51"/>
      <c r="AW14" s="51"/>
      <c r="AX14" s="56"/>
      <c r="AY14" s="41">
        <v>73.8</v>
      </c>
      <c r="AZ14" s="27">
        <v>73.5</v>
      </c>
      <c r="BA14" s="27">
        <v>1014</v>
      </c>
      <c r="BB14" s="27">
        <v>1014.5</v>
      </c>
      <c r="BC14" s="27">
        <v>0</v>
      </c>
      <c r="BD14" s="27">
        <v>0</v>
      </c>
      <c r="BE14" s="27">
        <v>1.8</v>
      </c>
      <c r="BF14" s="27">
        <v>2</v>
      </c>
      <c r="BG14" s="27" t="s">
        <v>17</v>
      </c>
      <c r="BH14" s="27">
        <v>8</v>
      </c>
      <c r="BI14" s="27"/>
      <c r="BJ14" s="55"/>
      <c r="BK14" s="86">
        <f t="shared" si="2"/>
        <v>0</v>
      </c>
      <c r="BL14" s="87">
        <f t="shared" si="3"/>
        <v>0</v>
      </c>
      <c r="BM14" s="87">
        <f t="shared" si="4"/>
        <v>0</v>
      </c>
      <c r="BN14" s="86">
        <f t="shared" si="5"/>
        <v>0</v>
      </c>
    </row>
    <row r="15" spans="1:66" s="20" customFormat="1" x14ac:dyDescent="0.25">
      <c r="A15" s="40">
        <v>42106</v>
      </c>
      <c r="B15" s="49" t="str">
        <f t="shared" si="6"/>
        <v>15102</v>
      </c>
      <c r="C15" s="20" t="s">
        <v>46</v>
      </c>
      <c r="D15" s="20" t="s">
        <v>50</v>
      </c>
      <c r="E15" s="27">
        <v>2</v>
      </c>
      <c r="F15" s="27">
        <v>4</v>
      </c>
      <c r="G15" s="27" t="s">
        <v>28</v>
      </c>
      <c r="H15" s="41">
        <v>723</v>
      </c>
      <c r="I15" s="41">
        <f t="shared" si="1"/>
        <v>123</v>
      </c>
      <c r="J15" s="21" t="s">
        <v>17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D15" s="22">
        <v>0</v>
      </c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/>
      <c r="AM15" s="43"/>
      <c r="AN15" s="43"/>
      <c r="AO15" s="43"/>
      <c r="AQ15" s="41"/>
      <c r="AT15" s="51"/>
      <c r="AU15" s="27"/>
      <c r="AV15" s="51"/>
      <c r="AW15" s="51"/>
      <c r="AX15" s="56"/>
      <c r="AY15" s="41">
        <v>73.8</v>
      </c>
      <c r="AZ15" s="27">
        <v>73.5</v>
      </c>
      <c r="BA15" s="27">
        <v>1014</v>
      </c>
      <c r="BB15" s="27">
        <v>1014.5</v>
      </c>
      <c r="BC15" s="27">
        <v>0</v>
      </c>
      <c r="BD15" s="27">
        <v>1</v>
      </c>
      <c r="BE15" s="27">
        <v>1.4</v>
      </c>
      <c r="BF15" s="27">
        <v>2</v>
      </c>
      <c r="BG15" s="27" t="s">
        <v>17</v>
      </c>
      <c r="BH15" s="27">
        <v>8</v>
      </c>
      <c r="BI15" s="27"/>
      <c r="BJ15" s="55"/>
      <c r="BK15" s="86">
        <f t="shared" si="2"/>
        <v>0</v>
      </c>
      <c r="BL15" s="87">
        <f t="shared" si="3"/>
        <v>0</v>
      </c>
      <c r="BM15" s="87">
        <f t="shared" si="4"/>
        <v>0</v>
      </c>
      <c r="BN15" s="86">
        <f t="shared" si="5"/>
        <v>0</v>
      </c>
    </row>
    <row r="16" spans="1:66" s="20" customFormat="1" x14ac:dyDescent="0.25">
      <c r="A16" s="40">
        <v>42106</v>
      </c>
      <c r="B16" s="49" t="str">
        <f t="shared" si="6"/>
        <v>15102</v>
      </c>
      <c r="C16" s="20" t="s">
        <v>46</v>
      </c>
      <c r="D16" s="20" t="s">
        <v>50</v>
      </c>
      <c r="E16" s="27">
        <v>2</v>
      </c>
      <c r="F16" s="27">
        <v>5</v>
      </c>
      <c r="G16" s="27" t="s">
        <v>28</v>
      </c>
      <c r="H16" s="41">
        <v>710</v>
      </c>
      <c r="I16" s="41">
        <f t="shared" si="1"/>
        <v>110</v>
      </c>
      <c r="J16" s="21" t="s">
        <v>17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D16" s="22">
        <v>0</v>
      </c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/>
      <c r="AM16" s="43"/>
      <c r="AN16" s="43"/>
      <c r="AO16" s="43"/>
      <c r="AQ16" s="41"/>
      <c r="AT16" s="51"/>
      <c r="AU16" s="27"/>
      <c r="AV16" s="51"/>
      <c r="AW16" s="51"/>
      <c r="AX16" s="56"/>
      <c r="AY16" s="41">
        <v>73.8</v>
      </c>
      <c r="AZ16" s="27">
        <v>73.5</v>
      </c>
      <c r="BA16" s="27">
        <v>1014</v>
      </c>
      <c r="BB16" s="27">
        <v>1014.5</v>
      </c>
      <c r="BC16" s="27">
        <v>0</v>
      </c>
      <c r="BD16" s="27">
        <v>1</v>
      </c>
      <c r="BE16" s="27">
        <v>2.5</v>
      </c>
      <c r="BF16" s="27">
        <v>2</v>
      </c>
      <c r="BG16" s="27" t="s">
        <v>17</v>
      </c>
      <c r="BH16" s="27">
        <v>8</v>
      </c>
      <c r="BI16" s="27"/>
      <c r="BJ16" s="55"/>
      <c r="BK16" s="86">
        <f t="shared" si="2"/>
        <v>0</v>
      </c>
      <c r="BL16" s="87">
        <f t="shared" si="3"/>
        <v>0</v>
      </c>
      <c r="BM16" s="87">
        <f t="shared" si="4"/>
        <v>0</v>
      </c>
      <c r="BN16" s="86">
        <f t="shared" si="5"/>
        <v>0</v>
      </c>
    </row>
    <row r="17" spans="1:66" s="20" customFormat="1" x14ac:dyDescent="0.25">
      <c r="A17" s="40">
        <v>42106</v>
      </c>
      <c r="B17" s="49" t="str">
        <f t="shared" si="6"/>
        <v>15102</v>
      </c>
      <c r="C17" s="20" t="s">
        <v>46</v>
      </c>
      <c r="D17" s="20" t="s">
        <v>50</v>
      </c>
      <c r="E17" s="27">
        <v>2</v>
      </c>
      <c r="F17" s="27">
        <v>6</v>
      </c>
      <c r="G17" s="27" t="s">
        <v>28</v>
      </c>
      <c r="H17" s="41">
        <v>658</v>
      </c>
      <c r="I17" s="41">
        <f t="shared" si="1"/>
        <v>58</v>
      </c>
      <c r="J17" s="21" t="s">
        <v>17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D17" s="22">
        <v>0</v>
      </c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/>
      <c r="AM17" s="43"/>
      <c r="AN17" s="43"/>
      <c r="AO17" s="43"/>
      <c r="AQ17" s="41"/>
      <c r="AT17" s="51"/>
      <c r="AU17" s="27"/>
      <c r="AV17" s="51"/>
      <c r="AW17" s="51"/>
      <c r="AX17" s="56"/>
      <c r="AY17" s="41">
        <v>73.8</v>
      </c>
      <c r="AZ17" s="27">
        <v>73.5</v>
      </c>
      <c r="BA17" s="27">
        <v>1014</v>
      </c>
      <c r="BB17" s="27">
        <v>1014.5</v>
      </c>
      <c r="BC17" s="27">
        <v>0</v>
      </c>
      <c r="BD17" s="27">
        <v>0</v>
      </c>
      <c r="BE17" s="27">
        <v>1.9</v>
      </c>
      <c r="BF17" s="27">
        <v>2</v>
      </c>
      <c r="BG17" s="27" t="s">
        <v>17</v>
      </c>
      <c r="BH17" s="27">
        <v>8</v>
      </c>
      <c r="BI17" s="27"/>
      <c r="BJ17" s="55"/>
      <c r="BK17" s="86">
        <f t="shared" si="2"/>
        <v>0</v>
      </c>
      <c r="BL17" s="87">
        <f t="shared" si="3"/>
        <v>0</v>
      </c>
      <c r="BM17" s="87">
        <f t="shared" si="4"/>
        <v>0</v>
      </c>
      <c r="BN17" s="86">
        <f t="shared" si="5"/>
        <v>0</v>
      </c>
    </row>
    <row r="18" spans="1:66" s="20" customFormat="1" x14ac:dyDescent="0.25">
      <c r="A18" s="40">
        <v>42106</v>
      </c>
      <c r="B18" s="49" t="str">
        <f t="shared" si="6"/>
        <v>15102</v>
      </c>
      <c r="C18" s="20" t="s">
        <v>46</v>
      </c>
      <c r="D18" s="20" t="s">
        <v>50</v>
      </c>
      <c r="E18" s="27">
        <v>2</v>
      </c>
      <c r="F18" s="27">
        <v>7</v>
      </c>
      <c r="G18" s="27" t="s">
        <v>28</v>
      </c>
      <c r="H18" s="41">
        <v>645</v>
      </c>
      <c r="I18" s="41">
        <f t="shared" si="1"/>
        <v>45</v>
      </c>
      <c r="J18" s="21" t="s">
        <v>17</v>
      </c>
      <c r="K18" s="50"/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D18" s="22">
        <v>0</v>
      </c>
      <c r="AE18" s="41"/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/>
      <c r="AM18" s="43"/>
      <c r="AN18" s="43"/>
      <c r="AO18" s="43"/>
      <c r="AQ18" s="41"/>
      <c r="AT18" s="51"/>
      <c r="AU18" s="27"/>
      <c r="AV18" s="51"/>
      <c r="AW18" s="51"/>
      <c r="AX18" s="56"/>
      <c r="AY18" s="41">
        <v>73.8</v>
      </c>
      <c r="AZ18" s="27">
        <v>73.5</v>
      </c>
      <c r="BA18" s="27">
        <v>1014</v>
      </c>
      <c r="BB18" s="27">
        <v>1014.5</v>
      </c>
      <c r="BC18" s="27">
        <v>0</v>
      </c>
      <c r="BD18" s="27">
        <v>0</v>
      </c>
      <c r="BE18" s="27">
        <v>2.9</v>
      </c>
      <c r="BF18" s="27">
        <v>2</v>
      </c>
      <c r="BG18" s="27" t="s">
        <v>17</v>
      </c>
      <c r="BH18" s="27">
        <v>8</v>
      </c>
      <c r="BI18" s="27"/>
      <c r="BJ18" s="55"/>
      <c r="BK18" s="86">
        <f t="shared" si="2"/>
        <v>0</v>
      </c>
      <c r="BL18" s="87">
        <f t="shared" si="3"/>
        <v>0</v>
      </c>
      <c r="BM18" s="87">
        <f t="shared" si="4"/>
        <v>0</v>
      </c>
      <c r="BN18" s="86">
        <f t="shared" si="5"/>
        <v>0</v>
      </c>
    </row>
    <row r="19" spans="1:66" s="71" customFormat="1" x14ac:dyDescent="0.25">
      <c r="A19" s="69">
        <v>42106</v>
      </c>
      <c r="B19" s="70" t="str">
        <f t="shared" si="6"/>
        <v>15102</v>
      </c>
      <c r="C19" s="71" t="s">
        <v>46</v>
      </c>
      <c r="D19" s="71" t="s">
        <v>50</v>
      </c>
      <c r="E19" s="72">
        <v>2</v>
      </c>
      <c r="F19" s="72">
        <v>8</v>
      </c>
      <c r="G19" s="72" t="s">
        <v>28</v>
      </c>
      <c r="H19" s="73">
        <v>623</v>
      </c>
      <c r="I19" s="73">
        <f t="shared" si="1"/>
        <v>23</v>
      </c>
      <c r="J19" s="74" t="s">
        <v>17</v>
      </c>
      <c r="K19" s="73"/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D19" s="75">
        <v>0</v>
      </c>
      <c r="AE19" s="73"/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/>
      <c r="AQ19" s="73"/>
      <c r="AT19" s="76"/>
      <c r="AU19" s="72"/>
      <c r="AV19" s="76"/>
      <c r="AW19" s="76"/>
      <c r="AX19" s="77"/>
      <c r="AY19" s="73">
        <v>73.8</v>
      </c>
      <c r="AZ19" s="72">
        <v>73.5</v>
      </c>
      <c r="BA19" s="72">
        <v>1014</v>
      </c>
      <c r="BB19" s="72">
        <v>1014.5</v>
      </c>
      <c r="BC19" s="72">
        <v>0</v>
      </c>
      <c r="BD19" s="72">
        <v>0</v>
      </c>
      <c r="BE19" s="72">
        <v>1.4</v>
      </c>
      <c r="BF19" s="72">
        <v>2</v>
      </c>
      <c r="BG19" s="72" t="s">
        <v>17</v>
      </c>
      <c r="BH19" s="72">
        <v>8</v>
      </c>
      <c r="BI19" s="72"/>
      <c r="BJ19" s="79"/>
      <c r="BK19" s="88">
        <f t="shared" si="2"/>
        <v>0</v>
      </c>
      <c r="BL19" s="89">
        <f t="shared" si="3"/>
        <v>0</v>
      </c>
      <c r="BM19" s="89">
        <f t="shared" si="4"/>
        <v>0</v>
      </c>
      <c r="BN19" s="88">
        <f t="shared" si="5"/>
        <v>0</v>
      </c>
    </row>
    <row r="20" spans="1:66" s="20" customFormat="1" x14ac:dyDescent="0.25">
      <c r="A20" s="40">
        <v>42106</v>
      </c>
      <c r="B20" s="49" t="str">
        <f t="shared" ref="B20:B28" si="7">RIGHT(YEAR(A20),2)&amp;TEXT(A20-DATE(YEAR(A20),1,0),"000")</f>
        <v>15102</v>
      </c>
      <c r="C20" s="20" t="s">
        <v>46</v>
      </c>
      <c r="D20" s="20" t="s">
        <v>38</v>
      </c>
      <c r="E20" s="27">
        <v>4</v>
      </c>
      <c r="F20" s="27">
        <v>1</v>
      </c>
      <c r="G20" s="27" t="s">
        <v>28</v>
      </c>
      <c r="H20" s="41">
        <v>638</v>
      </c>
      <c r="I20" s="41">
        <f t="shared" si="1"/>
        <v>38</v>
      </c>
      <c r="J20" s="21" t="s">
        <v>47</v>
      </c>
      <c r="K20" s="50"/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D20" s="22">
        <v>0</v>
      </c>
      <c r="AE20" s="41"/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/>
      <c r="AM20" s="53"/>
      <c r="AN20" s="53"/>
      <c r="AO20" s="53"/>
      <c r="AQ20" s="41"/>
      <c r="AT20" s="51"/>
      <c r="AU20" s="27"/>
      <c r="AV20" s="51"/>
      <c r="AW20" s="51"/>
      <c r="AX20" s="56"/>
      <c r="AY20" s="41">
        <v>78.3</v>
      </c>
      <c r="AZ20" s="27">
        <v>72.2</v>
      </c>
      <c r="BA20" s="27">
        <v>1013.8</v>
      </c>
      <c r="BB20" s="27">
        <v>1013.5</v>
      </c>
      <c r="BC20" s="27">
        <v>0</v>
      </c>
      <c r="BD20" s="27">
        <v>2</v>
      </c>
      <c r="BE20" s="27">
        <v>0</v>
      </c>
      <c r="BF20" s="27">
        <v>2</v>
      </c>
      <c r="BG20" s="27" t="s">
        <v>17</v>
      </c>
      <c r="BH20" s="27">
        <v>8</v>
      </c>
      <c r="BI20" s="28"/>
      <c r="BJ20" s="35"/>
      <c r="BK20" s="86">
        <f t="shared" si="2"/>
        <v>0</v>
      </c>
      <c r="BL20" s="87">
        <f t="shared" si="3"/>
        <v>0</v>
      </c>
      <c r="BM20" s="87">
        <f t="shared" si="4"/>
        <v>0</v>
      </c>
      <c r="BN20" s="86">
        <f t="shared" si="5"/>
        <v>0</v>
      </c>
    </row>
    <row r="21" spans="1:66" s="20" customFormat="1" x14ac:dyDescent="0.25">
      <c r="A21" s="40">
        <v>42106</v>
      </c>
      <c r="B21" s="49" t="str">
        <f t="shared" si="7"/>
        <v>15102</v>
      </c>
      <c r="C21" s="20" t="s">
        <v>46</v>
      </c>
      <c r="D21" s="20" t="s">
        <v>38</v>
      </c>
      <c r="E21" s="27">
        <v>4</v>
      </c>
      <c r="F21" s="27">
        <v>2</v>
      </c>
      <c r="G21" s="27" t="s">
        <v>28</v>
      </c>
      <c r="H21" s="41">
        <v>651</v>
      </c>
      <c r="I21" s="41">
        <f t="shared" si="1"/>
        <v>51</v>
      </c>
      <c r="J21" s="21" t="s">
        <v>47</v>
      </c>
      <c r="K21" s="50"/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D21" s="22">
        <v>0</v>
      </c>
      <c r="AE21" s="41"/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/>
      <c r="AM21" s="43"/>
      <c r="AN21" s="43"/>
      <c r="AO21" s="43"/>
      <c r="AQ21" s="41"/>
      <c r="AT21" s="51"/>
      <c r="AU21" s="27"/>
      <c r="AV21" s="51"/>
      <c r="AW21" s="51"/>
      <c r="AX21" s="56"/>
      <c r="AY21" s="41">
        <v>78.3</v>
      </c>
      <c r="AZ21" s="27">
        <v>72.2</v>
      </c>
      <c r="BA21" s="27">
        <v>1013.8</v>
      </c>
      <c r="BB21" s="27">
        <v>1013.5</v>
      </c>
      <c r="BC21" s="27">
        <v>0</v>
      </c>
      <c r="BD21" s="27">
        <v>2</v>
      </c>
      <c r="BE21" s="27">
        <v>0</v>
      </c>
      <c r="BF21" s="27">
        <v>2</v>
      </c>
      <c r="BG21" s="27" t="s">
        <v>17</v>
      </c>
      <c r="BH21" s="27">
        <v>8</v>
      </c>
      <c r="BI21" s="27"/>
      <c r="BJ21" s="35"/>
      <c r="BK21" s="86">
        <f t="shared" si="2"/>
        <v>0</v>
      </c>
      <c r="BL21" s="87">
        <f t="shared" si="3"/>
        <v>0</v>
      </c>
      <c r="BM21" s="87">
        <f t="shared" si="4"/>
        <v>0</v>
      </c>
      <c r="BN21" s="86">
        <f t="shared" si="5"/>
        <v>0</v>
      </c>
    </row>
    <row r="22" spans="1:66" s="20" customFormat="1" x14ac:dyDescent="0.25">
      <c r="A22" s="40">
        <v>42106</v>
      </c>
      <c r="B22" s="49" t="str">
        <f t="shared" si="7"/>
        <v>15102</v>
      </c>
      <c r="C22" s="20" t="s">
        <v>46</v>
      </c>
      <c r="D22" s="20" t="s">
        <v>38</v>
      </c>
      <c r="E22" s="27">
        <v>4</v>
      </c>
      <c r="F22" s="27">
        <v>3</v>
      </c>
      <c r="G22" s="27" t="s">
        <v>28</v>
      </c>
      <c r="H22" s="41">
        <v>702</v>
      </c>
      <c r="I22" s="41">
        <f t="shared" si="1"/>
        <v>102</v>
      </c>
      <c r="J22" s="21" t="s">
        <v>47</v>
      </c>
      <c r="K22" s="50"/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D22" s="22">
        <v>0</v>
      </c>
      <c r="AE22" s="41"/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/>
      <c r="AM22" s="43"/>
      <c r="AN22" s="43"/>
      <c r="AO22" s="43"/>
      <c r="AQ22" s="41"/>
      <c r="AT22" s="51"/>
      <c r="AU22" s="27"/>
      <c r="AV22" s="51"/>
      <c r="AW22" s="51"/>
      <c r="AX22" s="56"/>
      <c r="AY22" s="41">
        <v>78.3</v>
      </c>
      <c r="AZ22" s="27">
        <v>72.2</v>
      </c>
      <c r="BA22" s="27">
        <v>1013.8</v>
      </c>
      <c r="BB22" s="27">
        <v>1013.5</v>
      </c>
      <c r="BC22" s="27" t="s">
        <v>44</v>
      </c>
      <c r="BD22" s="27">
        <v>1</v>
      </c>
      <c r="BE22" s="27">
        <v>0</v>
      </c>
      <c r="BF22" s="27">
        <v>2</v>
      </c>
      <c r="BG22" s="27" t="s">
        <v>17</v>
      </c>
      <c r="BH22" s="27">
        <v>8</v>
      </c>
      <c r="BI22" s="27"/>
      <c r="BJ22" s="35"/>
      <c r="BK22" s="86">
        <f t="shared" si="2"/>
        <v>0</v>
      </c>
      <c r="BL22" s="87">
        <f t="shared" si="3"/>
        <v>0</v>
      </c>
      <c r="BM22" s="87">
        <f t="shared" si="4"/>
        <v>0</v>
      </c>
      <c r="BN22" s="86">
        <f t="shared" si="5"/>
        <v>0</v>
      </c>
    </row>
    <row r="23" spans="1:66" s="20" customFormat="1" x14ac:dyDescent="0.25">
      <c r="A23" s="40">
        <v>42106</v>
      </c>
      <c r="B23" s="49" t="str">
        <f t="shared" si="7"/>
        <v>15102</v>
      </c>
      <c r="C23" s="20" t="s">
        <v>46</v>
      </c>
      <c r="D23" s="20" t="s">
        <v>38</v>
      </c>
      <c r="E23" s="27">
        <v>4</v>
      </c>
      <c r="F23" s="27">
        <v>4</v>
      </c>
      <c r="G23" s="27" t="s">
        <v>28</v>
      </c>
      <c r="H23" s="41">
        <v>713</v>
      </c>
      <c r="I23" s="41">
        <f t="shared" si="1"/>
        <v>113</v>
      </c>
      <c r="J23" s="21" t="s">
        <v>47</v>
      </c>
      <c r="K23" s="50"/>
      <c r="L23" s="27">
        <v>1</v>
      </c>
      <c r="M23" s="27">
        <v>1</v>
      </c>
      <c r="N23" s="27">
        <v>1</v>
      </c>
      <c r="O23" s="27">
        <v>1</v>
      </c>
      <c r="P23" s="27">
        <v>1</v>
      </c>
      <c r="Q23" s="27">
        <v>1</v>
      </c>
      <c r="R23" s="27"/>
      <c r="S23" s="27"/>
      <c r="T23" s="27"/>
      <c r="U23" s="27"/>
      <c r="V23" s="27" t="s">
        <v>27</v>
      </c>
      <c r="W23" s="27" t="s">
        <v>19</v>
      </c>
      <c r="X23" s="27">
        <v>172</v>
      </c>
      <c r="Y23" s="27"/>
      <c r="Z23" s="27"/>
      <c r="AA23" s="27"/>
      <c r="AB23" s="27"/>
      <c r="AD23" s="22">
        <v>1</v>
      </c>
      <c r="AE23" s="41"/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/>
      <c r="AM23" s="43"/>
      <c r="AN23" s="43"/>
      <c r="AO23" s="43"/>
      <c r="AQ23" s="41"/>
      <c r="AT23" s="51"/>
      <c r="AU23" s="27"/>
      <c r="AV23" s="51"/>
      <c r="AW23" s="51"/>
      <c r="AX23" s="56"/>
      <c r="AY23" s="41">
        <v>78.3</v>
      </c>
      <c r="AZ23" s="27">
        <v>72.2</v>
      </c>
      <c r="BA23" s="27">
        <v>1013.8</v>
      </c>
      <c r="BB23" s="27">
        <v>1013.5</v>
      </c>
      <c r="BC23" s="27">
        <v>0</v>
      </c>
      <c r="BD23" s="27">
        <v>2</v>
      </c>
      <c r="BE23" s="27">
        <v>0</v>
      </c>
      <c r="BF23" s="27">
        <v>2</v>
      </c>
      <c r="BG23" s="27" t="s">
        <v>17</v>
      </c>
      <c r="BH23" s="27">
        <v>8</v>
      </c>
      <c r="BI23" s="27"/>
      <c r="BJ23" s="35"/>
      <c r="BK23" s="86">
        <f t="shared" si="2"/>
        <v>0</v>
      </c>
      <c r="BL23" s="87">
        <f t="shared" si="3"/>
        <v>0</v>
      </c>
      <c r="BM23" s="87">
        <f t="shared" si="4"/>
        <v>0</v>
      </c>
      <c r="BN23" s="86">
        <f t="shared" si="5"/>
        <v>0</v>
      </c>
    </row>
    <row r="24" spans="1:66" s="20" customFormat="1" x14ac:dyDescent="0.25">
      <c r="A24" s="40">
        <v>42106</v>
      </c>
      <c r="B24" s="49" t="str">
        <f t="shared" si="7"/>
        <v>15102</v>
      </c>
      <c r="C24" s="20" t="s">
        <v>46</v>
      </c>
      <c r="D24" s="20" t="s">
        <v>38</v>
      </c>
      <c r="E24" s="27">
        <v>4</v>
      </c>
      <c r="F24" s="27">
        <v>5</v>
      </c>
      <c r="G24" s="27" t="s">
        <v>28</v>
      </c>
      <c r="H24" s="41">
        <v>724</v>
      </c>
      <c r="I24" s="41">
        <f t="shared" si="1"/>
        <v>124</v>
      </c>
      <c r="J24" s="21" t="s">
        <v>47</v>
      </c>
      <c r="K24" s="50"/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D24" s="22">
        <v>0</v>
      </c>
      <c r="AE24" s="41"/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/>
      <c r="AM24" s="43"/>
      <c r="AN24" s="43"/>
      <c r="AO24" s="43"/>
      <c r="AQ24" s="41"/>
      <c r="AT24" s="51"/>
      <c r="AU24" s="27"/>
      <c r="AV24" s="51"/>
      <c r="AW24" s="51"/>
      <c r="AX24" s="56"/>
      <c r="AY24" s="41">
        <v>78.3</v>
      </c>
      <c r="AZ24" s="27">
        <v>72.2</v>
      </c>
      <c r="BA24" s="27">
        <v>1013.8</v>
      </c>
      <c r="BB24" s="27">
        <v>1013.5</v>
      </c>
      <c r="BC24" s="27">
        <v>0</v>
      </c>
      <c r="BD24" s="27">
        <v>1</v>
      </c>
      <c r="BE24" s="27">
        <v>2</v>
      </c>
      <c r="BF24" s="27">
        <v>2</v>
      </c>
      <c r="BG24" s="27" t="s">
        <v>17</v>
      </c>
      <c r="BH24" s="27">
        <v>8</v>
      </c>
      <c r="BI24" s="27"/>
      <c r="BJ24" s="35"/>
      <c r="BK24" s="86">
        <f t="shared" si="2"/>
        <v>0</v>
      </c>
      <c r="BL24" s="87">
        <f t="shared" si="3"/>
        <v>0</v>
      </c>
      <c r="BM24" s="87">
        <f t="shared" si="4"/>
        <v>0</v>
      </c>
      <c r="BN24" s="86">
        <f t="shared" si="5"/>
        <v>0</v>
      </c>
    </row>
    <row r="25" spans="1:66" s="20" customFormat="1" x14ac:dyDescent="0.25">
      <c r="A25" s="40">
        <v>42106</v>
      </c>
      <c r="B25" s="49" t="str">
        <f t="shared" si="7"/>
        <v>15102</v>
      </c>
      <c r="C25" s="20" t="s">
        <v>46</v>
      </c>
      <c r="D25" s="20" t="s">
        <v>38</v>
      </c>
      <c r="E25" s="27">
        <v>4</v>
      </c>
      <c r="F25" s="27">
        <v>6</v>
      </c>
      <c r="G25" s="27" t="s">
        <v>28</v>
      </c>
      <c r="H25" s="41">
        <v>734</v>
      </c>
      <c r="I25" s="41">
        <f t="shared" si="1"/>
        <v>134</v>
      </c>
      <c r="J25" s="21" t="s">
        <v>47</v>
      </c>
      <c r="K25" s="50"/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D25" s="22">
        <v>0</v>
      </c>
      <c r="AE25" s="41"/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/>
      <c r="AM25" s="43"/>
      <c r="AN25" s="43"/>
      <c r="AO25" s="43"/>
      <c r="AQ25" s="41"/>
      <c r="AT25" s="51"/>
      <c r="AU25" s="27"/>
      <c r="AV25" s="51"/>
      <c r="AW25" s="51"/>
      <c r="AX25" s="56"/>
      <c r="AY25" s="41">
        <v>78.3</v>
      </c>
      <c r="AZ25" s="27">
        <v>72.2</v>
      </c>
      <c r="BA25" s="27">
        <v>1013.8</v>
      </c>
      <c r="BB25" s="27">
        <v>1013.5</v>
      </c>
      <c r="BC25" s="27">
        <v>0</v>
      </c>
      <c r="BD25" s="27">
        <v>1</v>
      </c>
      <c r="BE25" s="27">
        <v>3</v>
      </c>
      <c r="BF25" s="27">
        <v>2</v>
      </c>
      <c r="BG25" s="27" t="s">
        <v>17</v>
      </c>
      <c r="BH25" s="27">
        <v>8</v>
      </c>
      <c r="BI25" s="27"/>
      <c r="BJ25" s="35"/>
      <c r="BK25" s="86">
        <f t="shared" si="2"/>
        <v>0</v>
      </c>
      <c r="BL25" s="87">
        <f t="shared" si="3"/>
        <v>0</v>
      </c>
      <c r="BM25" s="87">
        <f t="shared" si="4"/>
        <v>0</v>
      </c>
      <c r="BN25" s="86">
        <f t="shared" si="5"/>
        <v>0</v>
      </c>
    </row>
    <row r="26" spans="1:66" s="20" customFormat="1" x14ac:dyDescent="0.25">
      <c r="A26" s="40">
        <v>42106</v>
      </c>
      <c r="B26" s="49" t="str">
        <f t="shared" si="7"/>
        <v>15102</v>
      </c>
      <c r="C26" s="20" t="s">
        <v>46</v>
      </c>
      <c r="D26" s="20" t="s">
        <v>38</v>
      </c>
      <c r="E26" s="27">
        <v>4</v>
      </c>
      <c r="F26" s="27">
        <v>7</v>
      </c>
      <c r="G26" s="27" t="s">
        <v>28</v>
      </c>
      <c r="H26" s="41">
        <v>744</v>
      </c>
      <c r="I26" s="41">
        <f t="shared" si="1"/>
        <v>144</v>
      </c>
      <c r="J26" s="21" t="s">
        <v>47</v>
      </c>
      <c r="K26" s="50"/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D26" s="22">
        <v>0</v>
      </c>
      <c r="AE26" s="41"/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/>
      <c r="AM26" s="43"/>
      <c r="AN26" s="43"/>
      <c r="AO26" s="43"/>
      <c r="AQ26" s="41"/>
      <c r="AT26" s="51"/>
      <c r="AU26" s="27"/>
      <c r="AV26" s="51"/>
      <c r="AW26" s="51"/>
      <c r="AX26" s="56"/>
      <c r="AY26" s="41">
        <v>78.3</v>
      </c>
      <c r="AZ26" s="27">
        <v>72.2</v>
      </c>
      <c r="BA26" s="27">
        <v>1013.8</v>
      </c>
      <c r="BB26" s="27">
        <v>1013.5</v>
      </c>
      <c r="BC26" s="27">
        <v>0</v>
      </c>
      <c r="BD26" s="27">
        <v>1</v>
      </c>
      <c r="BE26" s="27">
        <v>5</v>
      </c>
      <c r="BF26" s="27">
        <v>2</v>
      </c>
      <c r="BG26" s="27" t="s">
        <v>17</v>
      </c>
      <c r="BH26" s="27">
        <v>8</v>
      </c>
      <c r="BI26" s="27"/>
      <c r="BJ26" s="35"/>
      <c r="BK26" s="86">
        <f t="shared" si="2"/>
        <v>0</v>
      </c>
      <c r="BL26" s="87">
        <f t="shared" si="3"/>
        <v>0</v>
      </c>
      <c r="BM26" s="87">
        <f t="shared" si="4"/>
        <v>0</v>
      </c>
      <c r="BN26" s="86">
        <f t="shared" si="5"/>
        <v>0</v>
      </c>
    </row>
    <row r="27" spans="1:66" s="71" customFormat="1" x14ac:dyDescent="0.25">
      <c r="A27" s="69">
        <v>42106</v>
      </c>
      <c r="B27" s="70" t="str">
        <f t="shared" si="7"/>
        <v>15102</v>
      </c>
      <c r="C27" s="71" t="s">
        <v>46</v>
      </c>
      <c r="D27" s="71" t="s">
        <v>38</v>
      </c>
      <c r="E27" s="72">
        <v>4</v>
      </c>
      <c r="F27" s="72">
        <v>8</v>
      </c>
      <c r="G27" s="72" t="s">
        <v>28</v>
      </c>
      <c r="H27" s="73">
        <v>756</v>
      </c>
      <c r="I27" s="73">
        <f t="shared" si="1"/>
        <v>156</v>
      </c>
      <c r="J27" s="74" t="s">
        <v>47</v>
      </c>
      <c r="K27" s="73"/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D27" s="75">
        <v>0</v>
      </c>
      <c r="AE27" s="73"/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v>0</v>
      </c>
      <c r="AL27" s="72"/>
      <c r="AQ27" s="73"/>
      <c r="AT27" s="76"/>
      <c r="AU27" s="72"/>
      <c r="AV27" s="76"/>
      <c r="AW27" s="76"/>
      <c r="AX27" s="77"/>
      <c r="AY27" s="73">
        <v>78.3</v>
      </c>
      <c r="AZ27" s="72">
        <v>72.2</v>
      </c>
      <c r="BA27" s="72">
        <v>1013.8</v>
      </c>
      <c r="BB27" s="72">
        <v>1013.5</v>
      </c>
      <c r="BC27" s="72">
        <v>0</v>
      </c>
      <c r="BD27" s="72">
        <v>1</v>
      </c>
      <c r="BE27" s="72">
        <v>6</v>
      </c>
      <c r="BF27" s="72">
        <v>2</v>
      </c>
      <c r="BG27" s="72" t="s">
        <v>17</v>
      </c>
      <c r="BH27" s="72">
        <v>8</v>
      </c>
      <c r="BI27" s="72"/>
      <c r="BJ27" s="78"/>
      <c r="BK27" s="88">
        <f t="shared" si="2"/>
        <v>0</v>
      </c>
      <c r="BL27" s="89">
        <f t="shared" si="3"/>
        <v>0</v>
      </c>
      <c r="BM27" s="89">
        <f t="shared" si="4"/>
        <v>0</v>
      </c>
      <c r="BN27" s="88">
        <f t="shared" si="5"/>
        <v>0</v>
      </c>
    </row>
    <row r="28" spans="1:66" s="20" customFormat="1" x14ac:dyDescent="0.25">
      <c r="A28" s="40">
        <v>42106</v>
      </c>
      <c r="B28" s="49" t="str">
        <f t="shared" si="7"/>
        <v>15102</v>
      </c>
      <c r="C28" s="20" t="s">
        <v>46</v>
      </c>
      <c r="D28" s="20" t="s">
        <v>52</v>
      </c>
      <c r="E28" s="27">
        <v>5</v>
      </c>
      <c r="F28" s="27">
        <v>1</v>
      </c>
      <c r="G28" s="27" t="s">
        <v>28</v>
      </c>
      <c r="H28" s="41">
        <v>821</v>
      </c>
      <c r="I28" s="41">
        <f t="shared" si="1"/>
        <v>221</v>
      </c>
      <c r="J28" s="21" t="s">
        <v>17</v>
      </c>
      <c r="K28" s="50"/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D28" s="22">
        <v>0</v>
      </c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/>
      <c r="AM28" s="43"/>
      <c r="AN28" s="43"/>
      <c r="AO28" s="43"/>
      <c r="AQ28" s="41"/>
      <c r="AT28" s="51"/>
      <c r="AU28" s="27"/>
      <c r="AV28" s="51"/>
      <c r="AW28" s="51"/>
      <c r="AX28" s="56"/>
      <c r="AY28" s="41">
        <v>72.5</v>
      </c>
      <c r="AZ28" s="27">
        <v>74.2</v>
      </c>
      <c r="BA28" s="27">
        <v>1014</v>
      </c>
      <c r="BB28" s="27">
        <v>1014.1</v>
      </c>
      <c r="BC28" s="27">
        <v>0</v>
      </c>
      <c r="BD28" s="27">
        <v>1</v>
      </c>
      <c r="BE28" s="27">
        <v>8.8000000000000007</v>
      </c>
      <c r="BF28" s="27">
        <v>2</v>
      </c>
      <c r="BG28" s="27" t="s">
        <v>17</v>
      </c>
      <c r="BH28" s="27">
        <v>8</v>
      </c>
      <c r="BI28" s="27"/>
      <c r="BJ28" s="55"/>
      <c r="BK28" s="86">
        <f t="shared" si="2"/>
        <v>0</v>
      </c>
      <c r="BL28" s="87">
        <f t="shared" si="3"/>
        <v>0</v>
      </c>
      <c r="BM28" s="87">
        <f t="shared" si="4"/>
        <v>0</v>
      </c>
      <c r="BN28" s="86">
        <f t="shared" si="5"/>
        <v>0</v>
      </c>
    </row>
    <row r="29" spans="1:66" s="20" customFormat="1" x14ac:dyDescent="0.25">
      <c r="A29" s="40">
        <v>42106</v>
      </c>
      <c r="B29" s="49" t="str">
        <f t="shared" ref="B29:B35" si="8">RIGHT(YEAR(A29),2)&amp;TEXT(A29-DATE(YEAR(A29),1,0),"000")</f>
        <v>15102</v>
      </c>
      <c r="C29" s="20" t="s">
        <v>46</v>
      </c>
      <c r="D29" s="20" t="s">
        <v>52</v>
      </c>
      <c r="E29" s="27">
        <v>5</v>
      </c>
      <c r="F29" s="27">
        <v>2</v>
      </c>
      <c r="G29" s="27" t="s">
        <v>28</v>
      </c>
      <c r="H29" s="41">
        <v>800</v>
      </c>
      <c r="I29" s="41">
        <f t="shared" si="1"/>
        <v>200</v>
      </c>
      <c r="J29" s="21" t="s">
        <v>17</v>
      </c>
      <c r="K29" s="50"/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D29" s="22">
        <v>0</v>
      </c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/>
      <c r="AM29" s="43"/>
      <c r="AN29" s="43"/>
      <c r="AO29" s="43"/>
      <c r="AQ29" s="41"/>
      <c r="AT29" s="51"/>
      <c r="AU29" s="27"/>
      <c r="AV29" s="51"/>
      <c r="AW29" s="51"/>
      <c r="AX29" s="56"/>
      <c r="AY29" s="41">
        <v>72.5</v>
      </c>
      <c r="AZ29" s="27">
        <v>74.2</v>
      </c>
      <c r="BA29" s="27">
        <v>1014</v>
      </c>
      <c r="BB29" s="27">
        <v>1014.1</v>
      </c>
      <c r="BC29" s="27">
        <v>0</v>
      </c>
      <c r="BD29" s="27">
        <v>1</v>
      </c>
      <c r="BE29" s="27">
        <v>4.7</v>
      </c>
      <c r="BF29" s="27">
        <v>1</v>
      </c>
      <c r="BG29" s="27" t="s">
        <v>17</v>
      </c>
      <c r="BH29" s="27">
        <v>8</v>
      </c>
      <c r="BI29" s="27"/>
      <c r="BJ29" s="55"/>
      <c r="BK29" s="86">
        <f t="shared" si="2"/>
        <v>0</v>
      </c>
      <c r="BL29" s="87">
        <f t="shared" si="3"/>
        <v>0</v>
      </c>
      <c r="BM29" s="87">
        <f t="shared" si="4"/>
        <v>0</v>
      </c>
      <c r="BN29" s="86">
        <f t="shared" si="5"/>
        <v>0</v>
      </c>
    </row>
    <row r="30" spans="1:66" s="20" customFormat="1" x14ac:dyDescent="0.25">
      <c r="A30" s="40">
        <v>42106</v>
      </c>
      <c r="B30" s="49" t="str">
        <f t="shared" si="8"/>
        <v>15102</v>
      </c>
      <c r="C30" s="20" t="s">
        <v>46</v>
      </c>
      <c r="D30" s="20" t="s">
        <v>52</v>
      </c>
      <c r="E30" s="27">
        <v>5</v>
      </c>
      <c r="F30" s="27">
        <v>3</v>
      </c>
      <c r="G30" s="27" t="s">
        <v>28</v>
      </c>
      <c r="H30" s="41">
        <v>743</v>
      </c>
      <c r="I30" s="41">
        <f t="shared" si="1"/>
        <v>143</v>
      </c>
      <c r="J30" s="21" t="s">
        <v>17</v>
      </c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D30" s="22">
        <v>0</v>
      </c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/>
      <c r="AM30" s="43"/>
      <c r="AN30" s="43"/>
      <c r="AO30" s="43"/>
      <c r="AQ30" s="41"/>
      <c r="AT30" s="51"/>
      <c r="AU30" s="27"/>
      <c r="AV30" s="51"/>
      <c r="AW30" s="51"/>
      <c r="AX30" s="56"/>
      <c r="AY30" s="41">
        <v>72.5</v>
      </c>
      <c r="AZ30" s="27">
        <v>74.2</v>
      </c>
      <c r="BA30" s="27">
        <v>1014</v>
      </c>
      <c r="BB30" s="27">
        <v>1014.1</v>
      </c>
      <c r="BC30" s="27">
        <v>0</v>
      </c>
      <c r="BD30" s="27">
        <v>1</v>
      </c>
      <c r="BE30" s="27">
        <v>3.8</v>
      </c>
      <c r="BF30" s="27">
        <v>1</v>
      </c>
      <c r="BG30" s="27" t="s">
        <v>17</v>
      </c>
      <c r="BH30" s="27">
        <v>8</v>
      </c>
      <c r="BI30" s="27"/>
      <c r="BJ30" s="55"/>
      <c r="BK30" s="86">
        <f t="shared" si="2"/>
        <v>0</v>
      </c>
      <c r="BL30" s="87">
        <f t="shared" si="3"/>
        <v>0</v>
      </c>
      <c r="BM30" s="87">
        <f t="shared" si="4"/>
        <v>0</v>
      </c>
      <c r="BN30" s="86">
        <f t="shared" si="5"/>
        <v>0</v>
      </c>
    </row>
    <row r="31" spans="1:66" s="20" customFormat="1" x14ac:dyDescent="0.25">
      <c r="A31" s="40">
        <v>42106</v>
      </c>
      <c r="B31" s="49" t="str">
        <f t="shared" si="8"/>
        <v>15102</v>
      </c>
      <c r="C31" s="20" t="s">
        <v>46</v>
      </c>
      <c r="D31" s="20" t="s">
        <v>52</v>
      </c>
      <c r="E31" s="27">
        <v>5</v>
      </c>
      <c r="F31" s="27">
        <v>4</v>
      </c>
      <c r="G31" s="27" t="s">
        <v>28</v>
      </c>
      <c r="H31" s="41">
        <v>723</v>
      </c>
      <c r="I31" s="41">
        <f t="shared" si="1"/>
        <v>123</v>
      </c>
      <c r="J31" s="21" t="s">
        <v>17</v>
      </c>
      <c r="K31" s="50"/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D31" s="22">
        <v>0</v>
      </c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/>
      <c r="AM31" s="43"/>
      <c r="AN31" s="43"/>
      <c r="AO31" s="43"/>
      <c r="AQ31" s="41"/>
      <c r="AT31" s="51"/>
      <c r="AU31" s="27"/>
      <c r="AV31" s="51"/>
      <c r="AW31" s="51"/>
      <c r="AX31" s="56"/>
      <c r="AY31" s="41">
        <v>72.5</v>
      </c>
      <c r="AZ31" s="27">
        <v>74.2</v>
      </c>
      <c r="BA31" s="27">
        <v>1014</v>
      </c>
      <c r="BB31" s="27">
        <v>1014.1</v>
      </c>
      <c r="BC31" s="27">
        <v>0</v>
      </c>
      <c r="BD31" s="27">
        <v>1</v>
      </c>
      <c r="BE31" s="27">
        <v>4.2</v>
      </c>
      <c r="BF31" s="27">
        <v>1</v>
      </c>
      <c r="BG31" s="27" t="s">
        <v>17</v>
      </c>
      <c r="BH31" s="27">
        <v>8</v>
      </c>
      <c r="BI31" s="27"/>
      <c r="BJ31" s="55"/>
      <c r="BK31" s="86">
        <f t="shared" si="2"/>
        <v>0</v>
      </c>
      <c r="BL31" s="87">
        <f t="shared" si="3"/>
        <v>0</v>
      </c>
      <c r="BM31" s="87">
        <f t="shared" si="4"/>
        <v>0</v>
      </c>
      <c r="BN31" s="86">
        <f t="shared" si="5"/>
        <v>0</v>
      </c>
    </row>
    <row r="32" spans="1:66" s="20" customFormat="1" x14ac:dyDescent="0.25">
      <c r="A32" s="40">
        <v>42106</v>
      </c>
      <c r="B32" s="49" t="str">
        <f t="shared" si="8"/>
        <v>15102</v>
      </c>
      <c r="C32" s="20" t="s">
        <v>46</v>
      </c>
      <c r="D32" s="20" t="s">
        <v>52</v>
      </c>
      <c r="E32" s="27">
        <v>5</v>
      </c>
      <c r="F32" s="27">
        <v>5</v>
      </c>
      <c r="G32" s="27" t="s">
        <v>28</v>
      </c>
      <c r="H32" s="41">
        <v>710</v>
      </c>
      <c r="I32" s="41">
        <f t="shared" si="1"/>
        <v>110</v>
      </c>
      <c r="J32" s="21" t="s">
        <v>17</v>
      </c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D32" s="22">
        <v>0</v>
      </c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/>
      <c r="AM32" s="43"/>
      <c r="AN32" s="43"/>
      <c r="AO32" s="43"/>
      <c r="AQ32" s="41"/>
      <c r="AT32" s="51"/>
      <c r="AU32" s="27"/>
      <c r="AV32" s="51"/>
      <c r="AW32" s="51"/>
      <c r="AX32" s="56"/>
      <c r="AY32" s="41">
        <v>72.5</v>
      </c>
      <c r="AZ32" s="27">
        <v>74.2</v>
      </c>
      <c r="BA32" s="27">
        <v>1014</v>
      </c>
      <c r="BB32" s="27">
        <v>1014.1</v>
      </c>
      <c r="BC32" s="27">
        <v>0</v>
      </c>
      <c r="BD32" s="27">
        <v>1</v>
      </c>
      <c r="BE32" s="27">
        <v>1</v>
      </c>
      <c r="BF32" s="27">
        <v>5</v>
      </c>
      <c r="BG32" s="27" t="s">
        <v>17</v>
      </c>
      <c r="BH32" s="27">
        <v>8</v>
      </c>
      <c r="BI32" s="27"/>
      <c r="BJ32" s="55"/>
      <c r="BK32" s="86">
        <f t="shared" si="2"/>
        <v>0</v>
      </c>
      <c r="BL32" s="87">
        <f t="shared" si="3"/>
        <v>0</v>
      </c>
      <c r="BM32" s="87">
        <f t="shared" si="4"/>
        <v>0</v>
      </c>
      <c r="BN32" s="86">
        <f t="shared" si="5"/>
        <v>0</v>
      </c>
    </row>
    <row r="33" spans="1:66" s="20" customFormat="1" x14ac:dyDescent="0.25">
      <c r="A33" s="40">
        <v>42106</v>
      </c>
      <c r="B33" s="49" t="str">
        <f t="shared" si="8"/>
        <v>15102</v>
      </c>
      <c r="C33" s="20" t="s">
        <v>46</v>
      </c>
      <c r="D33" s="20" t="s">
        <v>52</v>
      </c>
      <c r="E33" s="27">
        <v>5</v>
      </c>
      <c r="F33" s="27">
        <v>6</v>
      </c>
      <c r="G33" s="27" t="s">
        <v>28</v>
      </c>
      <c r="H33" s="41">
        <v>658</v>
      </c>
      <c r="I33" s="41">
        <f t="shared" si="1"/>
        <v>58</v>
      </c>
      <c r="J33" s="21" t="s">
        <v>17</v>
      </c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D33" s="22">
        <v>0</v>
      </c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/>
      <c r="AM33" s="43"/>
      <c r="AN33" s="43"/>
      <c r="AO33" s="43"/>
      <c r="AQ33" s="41"/>
      <c r="AT33" s="51"/>
      <c r="AU33" s="27"/>
      <c r="AV33" s="51"/>
      <c r="AW33" s="51"/>
      <c r="AX33" s="56"/>
      <c r="AY33" s="41">
        <v>72.5</v>
      </c>
      <c r="AZ33" s="27">
        <v>74.2</v>
      </c>
      <c r="BA33" s="27">
        <v>1014</v>
      </c>
      <c r="BB33" s="27">
        <v>1014.1</v>
      </c>
      <c r="BC33" s="27">
        <v>0</v>
      </c>
      <c r="BD33" s="27">
        <v>1</v>
      </c>
      <c r="BE33" s="27">
        <v>1.7</v>
      </c>
      <c r="BF33" s="27">
        <v>2</v>
      </c>
      <c r="BG33" s="27" t="s">
        <v>17</v>
      </c>
      <c r="BH33" s="27">
        <v>8</v>
      </c>
      <c r="BI33" s="27"/>
      <c r="BJ33" s="55"/>
      <c r="BK33" s="86">
        <f t="shared" si="2"/>
        <v>0</v>
      </c>
      <c r="BL33" s="87">
        <f t="shared" si="3"/>
        <v>0</v>
      </c>
      <c r="BM33" s="87">
        <f t="shared" si="4"/>
        <v>0</v>
      </c>
      <c r="BN33" s="86">
        <f t="shared" si="5"/>
        <v>0</v>
      </c>
    </row>
    <row r="34" spans="1:66" s="20" customFormat="1" x14ac:dyDescent="0.25">
      <c r="A34" s="40">
        <v>42106</v>
      </c>
      <c r="B34" s="49" t="str">
        <f t="shared" si="8"/>
        <v>15102</v>
      </c>
      <c r="C34" s="20" t="s">
        <v>46</v>
      </c>
      <c r="D34" s="20" t="s">
        <v>52</v>
      </c>
      <c r="E34" s="27">
        <v>5</v>
      </c>
      <c r="F34" s="27">
        <v>7</v>
      </c>
      <c r="G34" s="27" t="s">
        <v>28</v>
      </c>
      <c r="H34" s="41">
        <v>645</v>
      </c>
      <c r="I34" s="41">
        <f t="shared" si="1"/>
        <v>45</v>
      </c>
      <c r="J34" s="21" t="s">
        <v>17</v>
      </c>
      <c r="K34" s="50"/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D34" s="22">
        <v>0</v>
      </c>
      <c r="AE34" s="41"/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/>
      <c r="AM34" s="43"/>
      <c r="AN34" s="43"/>
      <c r="AO34" s="43"/>
      <c r="AQ34" s="41"/>
      <c r="AT34" s="51"/>
      <c r="AU34" s="27"/>
      <c r="AV34" s="51"/>
      <c r="AW34" s="51"/>
      <c r="AX34" s="56"/>
      <c r="AY34" s="41">
        <v>72.5</v>
      </c>
      <c r="AZ34" s="27">
        <v>74.2</v>
      </c>
      <c r="BA34" s="27">
        <v>1014</v>
      </c>
      <c r="BB34" s="27">
        <v>1014.1</v>
      </c>
      <c r="BC34" s="27">
        <v>0</v>
      </c>
      <c r="BD34" s="27">
        <v>1</v>
      </c>
      <c r="BE34" s="27">
        <v>1.9</v>
      </c>
      <c r="BF34" s="27">
        <v>5</v>
      </c>
      <c r="BG34" s="27" t="s">
        <v>17</v>
      </c>
      <c r="BH34" s="27">
        <v>8</v>
      </c>
      <c r="BI34" s="27"/>
      <c r="BJ34" s="55"/>
      <c r="BK34" s="86">
        <f t="shared" si="2"/>
        <v>0</v>
      </c>
      <c r="BL34" s="87">
        <f t="shared" si="3"/>
        <v>0</v>
      </c>
      <c r="BM34" s="87">
        <f t="shared" si="4"/>
        <v>0</v>
      </c>
      <c r="BN34" s="86">
        <f t="shared" si="5"/>
        <v>0</v>
      </c>
    </row>
    <row r="35" spans="1:66" s="71" customFormat="1" x14ac:dyDescent="0.25">
      <c r="A35" s="69">
        <v>42106</v>
      </c>
      <c r="B35" s="70" t="str">
        <f t="shared" si="8"/>
        <v>15102</v>
      </c>
      <c r="C35" s="71" t="s">
        <v>46</v>
      </c>
      <c r="D35" s="71" t="s">
        <v>52</v>
      </c>
      <c r="E35" s="72">
        <v>5</v>
      </c>
      <c r="F35" s="72">
        <v>8</v>
      </c>
      <c r="G35" s="72" t="s">
        <v>28</v>
      </c>
      <c r="H35" s="73">
        <v>630</v>
      </c>
      <c r="I35" s="73">
        <f t="shared" si="1"/>
        <v>30</v>
      </c>
      <c r="J35" s="74" t="s">
        <v>17</v>
      </c>
      <c r="K35" s="73"/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D35" s="75">
        <v>0</v>
      </c>
      <c r="AE35" s="73"/>
      <c r="AF35" s="73">
        <v>0</v>
      </c>
      <c r="AG35" s="73">
        <v>0</v>
      </c>
      <c r="AH35" s="73">
        <v>0</v>
      </c>
      <c r="AI35" s="73">
        <v>0</v>
      </c>
      <c r="AJ35" s="73">
        <v>0</v>
      </c>
      <c r="AK35" s="73">
        <v>0</v>
      </c>
      <c r="AL35" s="72"/>
      <c r="AQ35" s="73"/>
      <c r="AT35" s="76"/>
      <c r="AU35" s="72"/>
      <c r="AV35" s="76"/>
      <c r="AW35" s="76"/>
      <c r="AX35" s="77"/>
      <c r="AY35" s="73">
        <v>72.5</v>
      </c>
      <c r="AZ35" s="72">
        <v>74.2</v>
      </c>
      <c r="BA35" s="72">
        <v>1014</v>
      </c>
      <c r="BB35" s="72">
        <v>1014.1</v>
      </c>
      <c r="BC35" s="72">
        <v>0</v>
      </c>
      <c r="BD35" s="72">
        <v>1</v>
      </c>
      <c r="BE35" s="72">
        <v>1</v>
      </c>
      <c r="BF35" s="72">
        <v>2</v>
      </c>
      <c r="BG35" s="72" t="s">
        <v>17</v>
      </c>
      <c r="BH35" s="72">
        <v>8</v>
      </c>
      <c r="BI35" s="72"/>
      <c r="BJ35" s="79"/>
      <c r="BK35" s="88">
        <f t="shared" si="2"/>
        <v>0</v>
      </c>
      <c r="BL35" s="89">
        <f t="shared" si="3"/>
        <v>0</v>
      </c>
      <c r="BM35" s="89">
        <f t="shared" si="4"/>
        <v>0</v>
      </c>
      <c r="BN35" s="88">
        <f t="shared" si="5"/>
        <v>0</v>
      </c>
    </row>
    <row r="36" spans="1:66" s="55" customFormat="1" x14ac:dyDescent="0.25">
      <c r="A36" s="40">
        <v>42106</v>
      </c>
      <c r="B36" s="49" t="str">
        <f t="shared" ref="B36:B43" si="9">RIGHT(YEAR(A36),2)&amp;TEXT(A36-DATE(YEAR(A36),1,0),"000")</f>
        <v>15102</v>
      </c>
      <c r="C36" s="55" t="s">
        <v>46</v>
      </c>
      <c r="D36" s="55" t="s">
        <v>32</v>
      </c>
      <c r="E36" s="41">
        <v>6</v>
      </c>
      <c r="F36" s="41">
        <v>1</v>
      </c>
      <c r="G36" s="41" t="s">
        <v>28</v>
      </c>
      <c r="H36" s="41">
        <v>625</v>
      </c>
      <c r="I36" s="41">
        <f t="shared" ref="I36:I43" si="10">H36-600</f>
        <v>25</v>
      </c>
      <c r="J36" s="21" t="s">
        <v>47</v>
      </c>
      <c r="K36" s="50"/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D36" s="21">
        <v>0</v>
      </c>
      <c r="AE36" s="41"/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/>
      <c r="AM36" s="66"/>
      <c r="AN36" s="66"/>
      <c r="AO36" s="66"/>
      <c r="AQ36" s="41"/>
      <c r="AT36" s="67"/>
      <c r="AU36" s="41"/>
      <c r="AV36" s="67"/>
      <c r="AW36" s="67"/>
      <c r="AX36" s="68"/>
      <c r="AY36" s="41">
        <v>72.5</v>
      </c>
      <c r="AZ36" s="41">
        <v>73.8</v>
      </c>
      <c r="BA36" s="41">
        <v>1014</v>
      </c>
      <c r="BB36" s="41">
        <v>1014</v>
      </c>
      <c r="BC36" s="41">
        <v>0</v>
      </c>
      <c r="BD36" s="41">
        <v>3</v>
      </c>
      <c r="BE36" s="41">
        <v>2.1</v>
      </c>
      <c r="BF36" s="41">
        <v>2</v>
      </c>
      <c r="BG36" s="41" t="s">
        <v>17</v>
      </c>
      <c r="BH36" s="41">
        <v>8</v>
      </c>
      <c r="BI36" s="41"/>
      <c r="BJ36" s="35"/>
      <c r="BK36" s="86">
        <f t="shared" si="2"/>
        <v>0</v>
      </c>
      <c r="BL36" s="87">
        <f t="shared" si="3"/>
        <v>0</v>
      </c>
      <c r="BM36" s="87">
        <f t="shared" si="4"/>
        <v>0</v>
      </c>
      <c r="BN36" s="86">
        <f t="shared" si="5"/>
        <v>0</v>
      </c>
    </row>
    <row r="37" spans="1:66" s="20" customFormat="1" x14ac:dyDescent="0.25">
      <c r="A37" s="40">
        <v>42106</v>
      </c>
      <c r="B37" s="49" t="str">
        <f t="shared" si="9"/>
        <v>15102</v>
      </c>
      <c r="C37" s="20" t="s">
        <v>46</v>
      </c>
      <c r="D37" s="20" t="s">
        <v>32</v>
      </c>
      <c r="E37" s="27">
        <v>6</v>
      </c>
      <c r="F37" s="27">
        <v>2</v>
      </c>
      <c r="G37" s="27" t="s">
        <v>28</v>
      </c>
      <c r="H37" s="41">
        <v>641</v>
      </c>
      <c r="I37" s="41">
        <f t="shared" si="10"/>
        <v>41</v>
      </c>
      <c r="J37" s="21" t="s">
        <v>47</v>
      </c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D37" s="22">
        <v>0</v>
      </c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/>
      <c r="AM37" s="43"/>
      <c r="AN37" s="43"/>
      <c r="AO37" s="43"/>
      <c r="AQ37" s="41"/>
      <c r="AT37" s="51"/>
      <c r="AU37" s="27"/>
      <c r="AV37" s="51"/>
      <c r="AW37" s="51"/>
      <c r="AX37" s="56"/>
      <c r="AY37" s="41">
        <v>72.5</v>
      </c>
      <c r="AZ37" s="41">
        <v>73.8</v>
      </c>
      <c r="BA37" s="41">
        <v>1014</v>
      </c>
      <c r="BB37" s="41">
        <v>1014</v>
      </c>
      <c r="BC37" s="27">
        <v>0</v>
      </c>
      <c r="BD37" s="27">
        <v>3</v>
      </c>
      <c r="BE37" s="27">
        <v>2</v>
      </c>
      <c r="BF37" s="27">
        <v>2</v>
      </c>
      <c r="BG37" s="27" t="s">
        <v>17</v>
      </c>
      <c r="BH37" s="27">
        <v>8</v>
      </c>
      <c r="BI37" s="27"/>
      <c r="BJ37" s="35"/>
      <c r="BK37" s="86">
        <f t="shared" si="2"/>
        <v>0</v>
      </c>
      <c r="BL37" s="87">
        <f t="shared" si="3"/>
        <v>0</v>
      </c>
      <c r="BM37" s="87">
        <f t="shared" si="4"/>
        <v>0</v>
      </c>
      <c r="BN37" s="86">
        <f t="shared" si="5"/>
        <v>0</v>
      </c>
    </row>
    <row r="38" spans="1:66" s="20" customFormat="1" x14ac:dyDescent="0.25">
      <c r="A38" s="40">
        <v>42106</v>
      </c>
      <c r="B38" s="49" t="str">
        <f t="shared" si="9"/>
        <v>15102</v>
      </c>
      <c r="C38" s="20" t="s">
        <v>46</v>
      </c>
      <c r="D38" s="20" t="s">
        <v>32</v>
      </c>
      <c r="E38" s="27">
        <v>6</v>
      </c>
      <c r="F38" s="27">
        <v>3</v>
      </c>
      <c r="G38" s="27" t="s">
        <v>28</v>
      </c>
      <c r="H38" s="41">
        <v>652</v>
      </c>
      <c r="I38" s="41">
        <f t="shared" si="10"/>
        <v>52</v>
      </c>
      <c r="J38" s="21" t="s">
        <v>47</v>
      </c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D38" s="22">
        <v>0</v>
      </c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/>
      <c r="AM38" s="43"/>
      <c r="AN38" s="43"/>
      <c r="AO38" s="43"/>
      <c r="AQ38" s="41"/>
      <c r="AT38" s="51"/>
      <c r="AU38" s="27"/>
      <c r="AV38" s="51"/>
      <c r="AW38" s="51"/>
      <c r="AX38" s="56"/>
      <c r="AY38" s="41">
        <v>72.5</v>
      </c>
      <c r="AZ38" s="41">
        <v>73.8</v>
      </c>
      <c r="BA38" s="41">
        <v>1014</v>
      </c>
      <c r="BB38" s="41">
        <v>1014</v>
      </c>
      <c r="BC38" s="27">
        <v>0</v>
      </c>
      <c r="BD38" s="27">
        <v>2</v>
      </c>
      <c r="BE38" s="27">
        <v>6</v>
      </c>
      <c r="BF38" s="27">
        <v>2</v>
      </c>
      <c r="BG38" s="27" t="s">
        <v>17</v>
      </c>
      <c r="BH38" s="27">
        <v>8</v>
      </c>
      <c r="BI38" s="27"/>
      <c r="BJ38" s="35"/>
      <c r="BK38" s="86">
        <f t="shared" si="2"/>
        <v>0</v>
      </c>
      <c r="BL38" s="87">
        <f t="shared" si="3"/>
        <v>0</v>
      </c>
      <c r="BM38" s="87">
        <f t="shared" si="4"/>
        <v>0</v>
      </c>
      <c r="BN38" s="86">
        <f t="shared" si="5"/>
        <v>0</v>
      </c>
    </row>
    <row r="39" spans="1:66" s="20" customFormat="1" x14ac:dyDescent="0.25">
      <c r="A39" s="40">
        <v>42106</v>
      </c>
      <c r="B39" s="49" t="str">
        <f t="shared" si="9"/>
        <v>15102</v>
      </c>
      <c r="C39" s="20" t="s">
        <v>46</v>
      </c>
      <c r="D39" s="20" t="s">
        <v>32</v>
      </c>
      <c r="E39" s="27">
        <v>6</v>
      </c>
      <c r="F39" s="27">
        <v>4</v>
      </c>
      <c r="G39" s="27" t="s">
        <v>28</v>
      </c>
      <c r="H39" s="41">
        <v>704</v>
      </c>
      <c r="I39" s="41">
        <f t="shared" si="10"/>
        <v>104</v>
      </c>
      <c r="J39" s="21" t="s">
        <v>47</v>
      </c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D39" s="22">
        <v>0</v>
      </c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/>
      <c r="AM39" s="43"/>
      <c r="AN39" s="43"/>
      <c r="AO39" s="43"/>
      <c r="AQ39" s="41"/>
      <c r="AT39" s="51"/>
      <c r="AU39" s="27"/>
      <c r="AV39" s="51"/>
      <c r="AW39" s="51"/>
      <c r="AX39" s="56"/>
      <c r="AY39" s="41">
        <v>72.5</v>
      </c>
      <c r="AZ39" s="41">
        <v>73.8</v>
      </c>
      <c r="BA39" s="41">
        <v>1014</v>
      </c>
      <c r="BB39" s="41">
        <v>1014</v>
      </c>
      <c r="BC39" s="27">
        <v>0</v>
      </c>
      <c r="BD39" s="27">
        <v>2</v>
      </c>
      <c r="BE39" s="27">
        <v>2</v>
      </c>
      <c r="BF39" s="27">
        <v>2</v>
      </c>
      <c r="BG39" s="27" t="s">
        <v>17</v>
      </c>
      <c r="BH39" s="27">
        <v>8</v>
      </c>
      <c r="BI39" s="27"/>
      <c r="BJ39" s="35"/>
      <c r="BK39" s="86">
        <f t="shared" si="2"/>
        <v>0</v>
      </c>
      <c r="BL39" s="87">
        <f t="shared" si="3"/>
        <v>0</v>
      </c>
      <c r="BM39" s="87">
        <f t="shared" si="4"/>
        <v>0</v>
      </c>
      <c r="BN39" s="86">
        <f t="shared" si="5"/>
        <v>0</v>
      </c>
    </row>
    <row r="40" spans="1:66" s="20" customFormat="1" x14ac:dyDescent="0.25">
      <c r="A40" s="40">
        <v>42106</v>
      </c>
      <c r="B40" s="49" t="str">
        <f t="shared" si="9"/>
        <v>15102</v>
      </c>
      <c r="C40" s="20" t="s">
        <v>46</v>
      </c>
      <c r="D40" s="20" t="s">
        <v>32</v>
      </c>
      <c r="E40" s="27">
        <v>6</v>
      </c>
      <c r="F40" s="27">
        <v>5</v>
      </c>
      <c r="G40" s="27" t="s">
        <v>28</v>
      </c>
      <c r="H40" s="41">
        <v>712</v>
      </c>
      <c r="I40" s="41">
        <f t="shared" si="10"/>
        <v>112</v>
      </c>
      <c r="J40" s="21" t="s">
        <v>47</v>
      </c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D40" s="22">
        <v>0</v>
      </c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/>
      <c r="AM40" s="43"/>
      <c r="AN40" s="43"/>
      <c r="AO40" s="43"/>
      <c r="AQ40" s="41"/>
      <c r="AT40" s="51"/>
      <c r="AU40" s="27"/>
      <c r="AV40" s="51"/>
      <c r="AW40" s="51"/>
      <c r="AX40" s="56"/>
      <c r="AY40" s="41">
        <v>72.5</v>
      </c>
      <c r="AZ40" s="41">
        <v>73.8</v>
      </c>
      <c r="BA40" s="41">
        <v>1014</v>
      </c>
      <c r="BB40" s="41">
        <v>1014</v>
      </c>
      <c r="BC40" s="27">
        <v>1</v>
      </c>
      <c r="BD40" s="27">
        <v>3</v>
      </c>
      <c r="BE40" s="27">
        <v>4</v>
      </c>
      <c r="BF40" s="27">
        <v>2</v>
      </c>
      <c r="BG40" s="27" t="s">
        <v>17</v>
      </c>
      <c r="BH40" s="27">
        <v>8</v>
      </c>
      <c r="BI40" s="27"/>
      <c r="BJ40" s="35"/>
      <c r="BK40" s="86">
        <f t="shared" si="2"/>
        <v>0</v>
      </c>
      <c r="BL40" s="87">
        <f t="shared" si="3"/>
        <v>0</v>
      </c>
      <c r="BM40" s="87">
        <f t="shared" si="4"/>
        <v>0</v>
      </c>
      <c r="BN40" s="86">
        <f t="shared" si="5"/>
        <v>0</v>
      </c>
    </row>
    <row r="41" spans="1:66" s="20" customFormat="1" x14ac:dyDescent="0.25">
      <c r="A41" s="40">
        <v>42106</v>
      </c>
      <c r="B41" s="49" t="str">
        <f t="shared" si="9"/>
        <v>15102</v>
      </c>
      <c r="C41" s="20" t="s">
        <v>46</v>
      </c>
      <c r="D41" s="20" t="s">
        <v>32</v>
      </c>
      <c r="E41" s="27">
        <v>6</v>
      </c>
      <c r="F41" s="27">
        <v>6</v>
      </c>
      <c r="G41" s="27" t="s">
        <v>28</v>
      </c>
      <c r="H41" s="41">
        <v>724</v>
      </c>
      <c r="I41" s="41">
        <f t="shared" si="10"/>
        <v>124</v>
      </c>
      <c r="J41" s="21" t="s">
        <v>47</v>
      </c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D41" s="22">
        <v>0</v>
      </c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/>
      <c r="AM41" s="43"/>
      <c r="AN41" s="43"/>
      <c r="AO41" s="43"/>
      <c r="AQ41" s="41"/>
      <c r="AT41" s="51"/>
      <c r="AU41" s="27"/>
      <c r="AV41" s="51"/>
      <c r="AW41" s="51"/>
      <c r="AX41" s="56"/>
      <c r="AY41" s="41">
        <v>72.5</v>
      </c>
      <c r="AZ41" s="41">
        <v>73.8</v>
      </c>
      <c r="BA41" s="41">
        <v>1014</v>
      </c>
      <c r="BB41" s="41">
        <v>1014</v>
      </c>
      <c r="BC41" s="27">
        <v>1</v>
      </c>
      <c r="BD41" s="27">
        <v>1</v>
      </c>
      <c r="BE41" s="27">
        <v>3</v>
      </c>
      <c r="BF41" s="27">
        <v>2</v>
      </c>
      <c r="BG41" s="27" t="s">
        <v>17</v>
      </c>
      <c r="BH41" s="27">
        <v>8</v>
      </c>
      <c r="BI41" s="27"/>
      <c r="BJ41" s="35"/>
      <c r="BK41" s="86">
        <f t="shared" si="2"/>
        <v>0</v>
      </c>
      <c r="BL41" s="87">
        <f t="shared" si="3"/>
        <v>0</v>
      </c>
      <c r="BM41" s="87">
        <f t="shared" si="4"/>
        <v>0</v>
      </c>
      <c r="BN41" s="86">
        <f t="shared" si="5"/>
        <v>0</v>
      </c>
    </row>
    <row r="42" spans="1:66" s="20" customFormat="1" x14ac:dyDescent="0.25">
      <c r="A42" s="40">
        <v>42106</v>
      </c>
      <c r="B42" s="49" t="str">
        <f t="shared" si="9"/>
        <v>15102</v>
      </c>
      <c r="C42" s="20" t="s">
        <v>46</v>
      </c>
      <c r="D42" s="20" t="s">
        <v>32</v>
      </c>
      <c r="E42" s="27">
        <v>6</v>
      </c>
      <c r="F42" s="27">
        <v>7</v>
      </c>
      <c r="G42" s="27" t="s">
        <v>28</v>
      </c>
      <c r="H42" s="41">
        <v>735</v>
      </c>
      <c r="I42" s="41">
        <f t="shared" si="10"/>
        <v>135</v>
      </c>
      <c r="J42" s="21" t="s">
        <v>47</v>
      </c>
      <c r="K42" s="50"/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D42" s="22">
        <v>0</v>
      </c>
      <c r="AE42" s="41"/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/>
      <c r="AM42" s="43"/>
      <c r="AN42" s="43"/>
      <c r="AO42" s="43"/>
      <c r="AQ42" s="41"/>
      <c r="AT42" s="51"/>
      <c r="AU42" s="27"/>
      <c r="AV42" s="51"/>
      <c r="AW42" s="51"/>
      <c r="AX42" s="56"/>
      <c r="AY42" s="41">
        <v>72.5</v>
      </c>
      <c r="AZ42" s="41">
        <v>73.8</v>
      </c>
      <c r="BA42" s="41">
        <v>1014</v>
      </c>
      <c r="BB42" s="41">
        <v>1014</v>
      </c>
      <c r="BC42" s="27">
        <v>1</v>
      </c>
      <c r="BD42" s="27">
        <v>1</v>
      </c>
      <c r="BE42" s="27">
        <v>4</v>
      </c>
      <c r="BF42" s="27">
        <v>2</v>
      </c>
      <c r="BG42" s="27" t="s">
        <v>17</v>
      </c>
      <c r="BH42" s="27">
        <v>8</v>
      </c>
      <c r="BI42" s="27"/>
      <c r="BJ42" s="35"/>
      <c r="BK42" s="86">
        <f t="shared" si="2"/>
        <v>0</v>
      </c>
      <c r="BL42" s="87">
        <f t="shared" si="3"/>
        <v>0</v>
      </c>
      <c r="BM42" s="87">
        <f t="shared" si="4"/>
        <v>0</v>
      </c>
      <c r="BN42" s="86">
        <f t="shared" si="5"/>
        <v>0</v>
      </c>
    </row>
    <row r="43" spans="1:66" s="71" customFormat="1" x14ac:dyDescent="0.25">
      <c r="A43" s="69">
        <v>42106</v>
      </c>
      <c r="B43" s="70" t="str">
        <f t="shared" si="9"/>
        <v>15102</v>
      </c>
      <c r="C43" s="71" t="s">
        <v>46</v>
      </c>
      <c r="D43" s="71" t="s">
        <v>32</v>
      </c>
      <c r="E43" s="72">
        <v>6</v>
      </c>
      <c r="F43" s="72">
        <v>8</v>
      </c>
      <c r="G43" s="72" t="s">
        <v>28</v>
      </c>
      <c r="H43" s="73">
        <v>746</v>
      </c>
      <c r="I43" s="73">
        <f t="shared" si="10"/>
        <v>146</v>
      </c>
      <c r="J43" s="74" t="s">
        <v>47</v>
      </c>
      <c r="K43" s="73"/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D43" s="75">
        <v>0</v>
      </c>
      <c r="AE43" s="73"/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/>
      <c r="AQ43" s="73"/>
      <c r="AT43" s="76"/>
      <c r="AU43" s="72"/>
      <c r="AV43" s="76"/>
      <c r="AW43" s="76"/>
      <c r="AX43" s="77"/>
      <c r="AY43" s="73">
        <v>72.5</v>
      </c>
      <c r="AZ43" s="73">
        <v>73.8</v>
      </c>
      <c r="BA43" s="73">
        <v>1014</v>
      </c>
      <c r="BB43" s="73">
        <v>1014</v>
      </c>
      <c r="BC43" s="72">
        <v>1</v>
      </c>
      <c r="BD43" s="72">
        <v>1</v>
      </c>
      <c r="BE43" s="72">
        <v>9</v>
      </c>
      <c r="BF43" s="72">
        <v>2</v>
      </c>
      <c r="BG43" s="72" t="s">
        <v>17</v>
      </c>
      <c r="BH43" s="72">
        <v>8</v>
      </c>
      <c r="BI43" s="72"/>
      <c r="BJ43" s="78"/>
      <c r="BK43" s="88">
        <f t="shared" si="2"/>
        <v>0</v>
      </c>
      <c r="BL43" s="89">
        <f t="shared" si="3"/>
        <v>0</v>
      </c>
      <c r="BM43" s="89">
        <f t="shared" si="4"/>
        <v>0</v>
      </c>
      <c r="BN43" s="88">
        <f t="shared" si="5"/>
        <v>0</v>
      </c>
    </row>
    <row r="44" spans="1:66" s="20" customFormat="1" x14ac:dyDescent="0.25">
      <c r="A44" s="20" t="s">
        <v>54</v>
      </c>
      <c r="B44" s="20" t="s">
        <v>54</v>
      </c>
      <c r="C44" s="20" t="s">
        <v>46</v>
      </c>
      <c r="D44" s="20" t="s">
        <v>54</v>
      </c>
      <c r="E44" s="27">
        <v>9</v>
      </c>
      <c r="F44" s="27">
        <v>1</v>
      </c>
      <c r="G44" s="27" t="s">
        <v>54</v>
      </c>
      <c r="H44" s="27" t="s">
        <v>54</v>
      </c>
      <c r="I44" s="53" t="s">
        <v>54</v>
      </c>
      <c r="J44" s="22" t="s">
        <v>54</v>
      </c>
      <c r="K44" s="27" t="s">
        <v>54</v>
      </c>
      <c r="L44" s="27" t="s">
        <v>54</v>
      </c>
      <c r="M44" s="27" t="s">
        <v>54</v>
      </c>
      <c r="N44" s="27" t="s">
        <v>54</v>
      </c>
      <c r="O44" s="27" t="s">
        <v>54</v>
      </c>
      <c r="P44" s="27" t="s">
        <v>54</v>
      </c>
      <c r="Q44" s="27" t="s">
        <v>54</v>
      </c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D44" s="22" t="s">
        <v>54</v>
      </c>
      <c r="AE44" s="41"/>
      <c r="AF44" s="27" t="s">
        <v>54</v>
      </c>
      <c r="AG44" s="27" t="s">
        <v>54</v>
      </c>
      <c r="AH44" s="27" t="s">
        <v>54</v>
      </c>
      <c r="AI44" s="27" t="s">
        <v>54</v>
      </c>
      <c r="AJ44" s="27" t="s">
        <v>54</v>
      </c>
      <c r="AK44" s="27" t="s">
        <v>54</v>
      </c>
      <c r="AL44" s="27"/>
      <c r="AM44" s="43"/>
      <c r="AN44" s="43"/>
      <c r="AO44" s="43"/>
      <c r="AQ44" s="41"/>
      <c r="AT44" s="51"/>
      <c r="AU44" s="27"/>
      <c r="AV44" s="51"/>
      <c r="AW44" s="51"/>
      <c r="AX44" s="56"/>
      <c r="AY44" s="27" t="s">
        <v>54</v>
      </c>
      <c r="AZ44" s="27" t="s">
        <v>54</v>
      </c>
      <c r="BA44" s="27" t="s">
        <v>54</v>
      </c>
      <c r="BB44" s="27" t="s">
        <v>54</v>
      </c>
      <c r="BC44" s="27" t="s">
        <v>54</v>
      </c>
      <c r="BD44" s="27" t="s">
        <v>54</v>
      </c>
      <c r="BE44" s="27" t="s">
        <v>54</v>
      </c>
      <c r="BF44" s="27" t="s">
        <v>54</v>
      </c>
      <c r="BG44" s="27" t="s">
        <v>54</v>
      </c>
      <c r="BH44" s="27" t="s">
        <v>54</v>
      </c>
      <c r="BI44" s="27"/>
      <c r="BJ44" s="55"/>
      <c r="BK44" s="86" t="str">
        <f t="shared" si="2"/>
        <v>-</v>
      </c>
      <c r="BL44" s="87" t="str">
        <f t="shared" si="3"/>
        <v>-</v>
      </c>
      <c r="BM44" s="87" t="str">
        <f t="shared" si="4"/>
        <v>-</v>
      </c>
      <c r="BN44" s="86" t="str">
        <f t="shared" si="5"/>
        <v>-</v>
      </c>
    </row>
    <row r="45" spans="1:66" s="20" customFormat="1" x14ac:dyDescent="0.25">
      <c r="A45" s="20" t="s">
        <v>54</v>
      </c>
      <c r="B45" s="20" t="s">
        <v>54</v>
      </c>
      <c r="C45" s="20" t="s">
        <v>46</v>
      </c>
      <c r="D45" s="20" t="s">
        <v>54</v>
      </c>
      <c r="E45" s="27">
        <v>9</v>
      </c>
      <c r="F45" s="27">
        <v>2</v>
      </c>
      <c r="G45" s="27" t="s">
        <v>54</v>
      </c>
      <c r="H45" s="27" t="s">
        <v>54</v>
      </c>
      <c r="I45" s="53" t="s">
        <v>54</v>
      </c>
      <c r="J45" s="22" t="s">
        <v>54</v>
      </c>
      <c r="K45" s="27" t="s">
        <v>54</v>
      </c>
      <c r="L45" s="27" t="s">
        <v>54</v>
      </c>
      <c r="M45" s="27" t="s">
        <v>54</v>
      </c>
      <c r="N45" s="27" t="s">
        <v>54</v>
      </c>
      <c r="O45" s="27" t="s">
        <v>54</v>
      </c>
      <c r="P45" s="27" t="s">
        <v>54</v>
      </c>
      <c r="Q45" s="27" t="s">
        <v>54</v>
      </c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D45" s="22" t="s">
        <v>54</v>
      </c>
      <c r="AE45" s="41"/>
      <c r="AF45" s="27" t="s">
        <v>54</v>
      </c>
      <c r="AG45" s="27" t="s">
        <v>54</v>
      </c>
      <c r="AH45" s="27" t="s">
        <v>54</v>
      </c>
      <c r="AI45" s="27" t="s">
        <v>54</v>
      </c>
      <c r="AJ45" s="27" t="s">
        <v>54</v>
      </c>
      <c r="AK45" s="27" t="s">
        <v>54</v>
      </c>
      <c r="AL45" s="27"/>
      <c r="AM45" s="43"/>
      <c r="AN45" s="43"/>
      <c r="AO45" s="43"/>
      <c r="AQ45" s="41"/>
      <c r="AT45" s="51"/>
      <c r="AU45" s="27"/>
      <c r="AV45" s="51"/>
      <c r="AW45" s="51"/>
      <c r="AX45" s="56"/>
      <c r="AY45" s="27" t="s">
        <v>54</v>
      </c>
      <c r="AZ45" s="27" t="s">
        <v>54</v>
      </c>
      <c r="BA45" s="27" t="s">
        <v>54</v>
      </c>
      <c r="BB45" s="27" t="s">
        <v>54</v>
      </c>
      <c r="BC45" s="27" t="s">
        <v>54</v>
      </c>
      <c r="BD45" s="27" t="s">
        <v>54</v>
      </c>
      <c r="BE45" s="27" t="s">
        <v>54</v>
      </c>
      <c r="BF45" s="27" t="s">
        <v>54</v>
      </c>
      <c r="BG45" s="27" t="s">
        <v>54</v>
      </c>
      <c r="BH45" s="27" t="s">
        <v>54</v>
      </c>
      <c r="BI45" s="27"/>
      <c r="BJ45" s="55"/>
      <c r="BK45" s="86" t="str">
        <f t="shared" si="2"/>
        <v>-</v>
      </c>
      <c r="BL45" s="87" t="str">
        <f t="shared" si="3"/>
        <v>-</v>
      </c>
      <c r="BM45" s="87" t="str">
        <f t="shared" si="4"/>
        <v>-</v>
      </c>
      <c r="BN45" s="86" t="str">
        <f t="shared" si="5"/>
        <v>-</v>
      </c>
    </row>
    <row r="46" spans="1:66" s="20" customFormat="1" x14ac:dyDescent="0.25">
      <c r="A46" s="20" t="s">
        <v>54</v>
      </c>
      <c r="B46" s="20" t="s">
        <v>54</v>
      </c>
      <c r="C46" s="20" t="s">
        <v>46</v>
      </c>
      <c r="D46" s="20" t="s">
        <v>54</v>
      </c>
      <c r="E46" s="27">
        <v>9</v>
      </c>
      <c r="F46" s="27">
        <v>3</v>
      </c>
      <c r="G46" s="27" t="s">
        <v>54</v>
      </c>
      <c r="H46" s="27" t="s">
        <v>54</v>
      </c>
      <c r="I46" s="53" t="s">
        <v>54</v>
      </c>
      <c r="J46" s="22" t="s">
        <v>54</v>
      </c>
      <c r="K46" s="27" t="s">
        <v>54</v>
      </c>
      <c r="L46" s="27" t="s">
        <v>54</v>
      </c>
      <c r="M46" s="27" t="s">
        <v>54</v>
      </c>
      <c r="N46" s="27" t="s">
        <v>54</v>
      </c>
      <c r="O46" s="27" t="s">
        <v>54</v>
      </c>
      <c r="P46" s="27" t="s">
        <v>54</v>
      </c>
      <c r="Q46" s="27" t="s">
        <v>54</v>
      </c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D46" s="22" t="s">
        <v>54</v>
      </c>
      <c r="AE46" s="41"/>
      <c r="AF46" s="27" t="s">
        <v>54</v>
      </c>
      <c r="AG46" s="27" t="s">
        <v>54</v>
      </c>
      <c r="AH46" s="27" t="s">
        <v>54</v>
      </c>
      <c r="AI46" s="27" t="s">
        <v>54</v>
      </c>
      <c r="AJ46" s="27" t="s">
        <v>54</v>
      </c>
      <c r="AK46" s="27" t="s">
        <v>54</v>
      </c>
      <c r="AL46" s="27"/>
      <c r="AM46" s="43"/>
      <c r="AN46" s="43"/>
      <c r="AO46" s="43"/>
      <c r="AQ46" s="41"/>
      <c r="AT46" s="51"/>
      <c r="AU46" s="27"/>
      <c r="AV46" s="51"/>
      <c r="AW46" s="51"/>
      <c r="AX46" s="56"/>
      <c r="AY46" s="27" t="s">
        <v>54</v>
      </c>
      <c r="AZ46" s="27" t="s">
        <v>54</v>
      </c>
      <c r="BA46" s="27" t="s">
        <v>54</v>
      </c>
      <c r="BB46" s="27" t="s">
        <v>54</v>
      </c>
      <c r="BC46" s="27" t="s">
        <v>54</v>
      </c>
      <c r="BD46" s="27" t="s">
        <v>54</v>
      </c>
      <c r="BE46" s="27" t="s">
        <v>54</v>
      </c>
      <c r="BF46" s="27" t="s">
        <v>54</v>
      </c>
      <c r="BG46" s="27" t="s">
        <v>54</v>
      </c>
      <c r="BH46" s="27" t="s">
        <v>54</v>
      </c>
      <c r="BI46" s="27"/>
      <c r="BJ46" s="55"/>
      <c r="BK46" s="86" t="str">
        <f t="shared" si="2"/>
        <v>-</v>
      </c>
      <c r="BL46" s="87" t="str">
        <f t="shared" si="3"/>
        <v>-</v>
      </c>
      <c r="BM46" s="87" t="str">
        <f t="shared" si="4"/>
        <v>-</v>
      </c>
      <c r="BN46" s="86" t="str">
        <f t="shared" si="5"/>
        <v>-</v>
      </c>
    </row>
    <row r="47" spans="1:66" s="20" customFormat="1" x14ac:dyDescent="0.25">
      <c r="A47" s="20" t="s">
        <v>54</v>
      </c>
      <c r="B47" s="20" t="s">
        <v>54</v>
      </c>
      <c r="C47" s="20" t="s">
        <v>46</v>
      </c>
      <c r="D47" s="20" t="s">
        <v>54</v>
      </c>
      <c r="E47" s="27">
        <v>9</v>
      </c>
      <c r="F47" s="27">
        <v>4</v>
      </c>
      <c r="G47" s="27" t="s">
        <v>54</v>
      </c>
      <c r="H47" s="27" t="s">
        <v>54</v>
      </c>
      <c r="I47" s="53" t="s">
        <v>54</v>
      </c>
      <c r="J47" s="22" t="s">
        <v>54</v>
      </c>
      <c r="K47" s="27" t="s">
        <v>54</v>
      </c>
      <c r="L47" s="27" t="s">
        <v>54</v>
      </c>
      <c r="M47" s="27" t="s">
        <v>54</v>
      </c>
      <c r="N47" s="27" t="s">
        <v>54</v>
      </c>
      <c r="O47" s="27" t="s">
        <v>54</v>
      </c>
      <c r="P47" s="27" t="s">
        <v>54</v>
      </c>
      <c r="Q47" s="27" t="s">
        <v>54</v>
      </c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D47" s="22" t="s">
        <v>54</v>
      </c>
      <c r="AE47" s="41"/>
      <c r="AF47" s="27" t="s">
        <v>54</v>
      </c>
      <c r="AG47" s="27" t="s">
        <v>54</v>
      </c>
      <c r="AH47" s="27" t="s">
        <v>54</v>
      </c>
      <c r="AI47" s="27" t="s">
        <v>54</v>
      </c>
      <c r="AJ47" s="27" t="s">
        <v>54</v>
      </c>
      <c r="AK47" s="27" t="s">
        <v>54</v>
      </c>
      <c r="AL47" s="27"/>
      <c r="AM47" s="43"/>
      <c r="AN47" s="43"/>
      <c r="AO47" s="43"/>
      <c r="AQ47" s="41"/>
      <c r="AT47" s="51"/>
      <c r="AU47" s="27"/>
      <c r="AV47" s="51"/>
      <c r="AW47" s="51"/>
      <c r="AX47" s="56"/>
      <c r="AY47" s="27" t="s">
        <v>54</v>
      </c>
      <c r="AZ47" s="27" t="s">
        <v>54</v>
      </c>
      <c r="BA47" s="27" t="s">
        <v>54</v>
      </c>
      <c r="BB47" s="27" t="s">
        <v>54</v>
      </c>
      <c r="BC47" s="27" t="s">
        <v>54</v>
      </c>
      <c r="BD47" s="27" t="s">
        <v>54</v>
      </c>
      <c r="BE47" s="27" t="s">
        <v>54</v>
      </c>
      <c r="BF47" s="27" t="s">
        <v>54</v>
      </c>
      <c r="BG47" s="27" t="s">
        <v>54</v>
      </c>
      <c r="BH47" s="27" t="s">
        <v>54</v>
      </c>
      <c r="BI47" s="27"/>
      <c r="BJ47" s="55"/>
      <c r="BK47" s="86" t="str">
        <f t="shared" si="2"/>
        <v>-</v>
      </c>
      <c r="BL47" s="87" t="str">
        <f t="shared" si="3"/>
        <v>-</v>
      </c>
      <c r="BM47" s="87" t="str">
        <f t="shared" si="4"/>
        <v>-</v>
      </c>
      <c r="BN47" s="86" t="str">
        <f t="shared" si="5"/>
        <v>-</v>
      </c>
    </row>
    <row r="48" spans="1:66" s="20" customFormat="1" x14ac:dyDescent="0.25">
      <c r="A48" s="20" t="s">
        <v>54</v>
      </c>
      <c r="B48" s="20" t="s">
        <v>54</v>
      </c>
      <c r="C48" s="20" t="s">
        <v>46</v>
      </c>
      <c r="D48" s="20" t="s">
        <v>54</v>
      </c>
      <c r="E48" s="27">
        <v>9</v>
      </c>
      <c r="F48" s="27">
        <v>5</v>
      </c>
      <c r="G48" s="27" t="s">
        <v>54</v>
      </c>
      <c r="H48" s="27" t="s">
        <v>54</v>
      </c>
      <c r="I48" s="53" t="s">
        <v>54</v>
      </c>
      <c r="J48" s="22" t="s">
        <v>54</v>
      </c>
      <c r="K48" s="27" t="s">
        <v>54</v>
      </c>
      <c r="L48" s="27" t="s">
        <v>54</v>
      </c>
      <c r="M48" s="27" t="s">
        <v>54</v>
      </c>
      <c r="N48" s="27" t="s">
        <v>54</v>
      </c>
      <c r="O48" s="27" t="s">
        <v>54</v>
      </c>
      <c r="P48" s="27" t="s">
        <v>54</v>
      </c>
      <c r="Q48" s="27" t="s">
        <v>54</v>
      </c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D48" s="22" t="s">
        <v>54</v>
      </c>
      <c r="AE48" s="41"/>
      <c r="AF48" s="27" t="s">
        <v>54</v>
      </c>
      <c r="AG48" s="27" t="s">
        <v>54</v>
      </c>
      <c r="AH48" s="27" t="s">
        <v>54</v>
      </c>
      <c r="AI48" s="27" t="s">
        <v>54</v>
      </c>
      <c r="AJ48" s="27" t="s">
        <v>54</v>
      </c>
      <c r="AK48" s="27" t="s">
        <v>54</v>
      </c>
      <c r="AL48" s="27"/>
      <c r="AM48" s="43"/>
      <c r="AN48" s="43"/>
      <c r="AO48" s="43"/>
      <c r="AQ48" s="41"/>
      <c r="AT48" s="51"/>
      <c r="AU48" s="27"/>
      <c r="AV48" s="51"/>
      <c r="AW48" s="51"/>
      <c r="AX48" s="56"/>
      <c r="AY48" s="27" t="s">
        <v>54</v>
      </c>
      <c r="AZ48" s="27" t="s">
        <v>54</v>
      </c>
      <c r="BA48" s="27" t="s">
        <v>54</v>
      </c>
      <c r="BB48" s="27" t="s">
        <v>54</v>
      </c>
      <c r="BC48" s="27" t="s">
        <v>54</v>
      </c>
      <c r="BD48" s="27" t="s">
        <v>54</v>
      </c>
      <c r="BE48" s="27" t="s">
        <v>54</v>
      </c>
      <c r="BF48" s="27" t="s">
        <v>54</v>
      </c>
      <c r="BG48" s="27" t="s">
        <v>54</v>
      </c>
      <c r="BH48" s="27" t="s">
        <v>54</v>
      </c>
      <c r="BI48" s="27"/>
      <c r="BJ48" s="55"/>
      <c r="BK48" s="86" t="str">
        <f t="shared" si="2"/>
        <v>-</v>
      </c>
      <c r="BL48" s="87" t="str">
        <f t="shared" si="3"/>
        <v>-</v>
      </c>
      <c r="BM48" s="87" t="str">
        <f t="shared" si="4"/>
        <v>-</v>
      </c>
      <c r="BN48" s="86" t="str">
        <f t="shared" si="5"/>
        <v>-</v>
      </c>
    </row>
    <row r="49" spans="1:66" s="20" customFormat="1" x14ac:dyDescent="0.25">
      <c r="A49" s="20" t="s">
        <v>54</v>
      </c>
      <c r="B49" s="20" t="s">
        <v>54</v>
      </c>
      <c r="C49" s="20" t="s">
        <v>46</v>
      </c>
      <c r="D49" s="20" t="s">
        <v>54</v>
      </c>
      <c r="E49" s="27">
        <v>9</v>
      </c>
      <c r="F49" s="27">
        <v>6</v>
      </c>
      <c r="G49" s="27" t="s">
        <v>54</v>
      </c>
      <c r="H49" s="27" t="s">
        <v>54</v>
      </c>
      <c r="I49" s="53" t="s">
        <v>54</v>
      </c>
      <c r="J49" s="22" t="s">
        <v>54</v>
      </c>
      <c r="K49" s="27" t="s">
        <v>54</v>
      </c>
      <c r="L49" s="27" t="s">
        <v>54</v>
      </c>
      <c r="M49" s="27" t="s">
        <v>54</v>
      </c>
      <c r="N49" s="27" t="s">
        <v>54</v>
      </c>
      <c r="O49" s="27" t="s">
        <v>54</v>
      </c>
      <c r="P49" s="27" t="s">
        <v>54</v>
      </c>
      <c r="Q49" s="27" t="s">
        <v>54</v>
      </c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D49" s="22" t="s">
        <v>54</v>
      </c>
      <c r="AE49" s="41"/>
      <c r="AF49" s="27" t="s">
        <v>54</v>
      </c>
      <c r="AG49" s="27" t="s">
        <v>54</v>
      </c>
      <c r="AH49" s="27" t="s">
        <v>54</v>
      </c>
      <c r="AI49" s="27" t="s">
        <v>54</v>
      </c>
      <c r="AJ49" s="27" t="s">
        <v>54</v>
      </c>
      <c r="AK49" s="27" t="s">
        <v>54</v>
      </c>
      <c r="AL49" s="27"/>
      <c r="AM49" s="43"/>
      <c r="AN49" s="43"/>
      <c r="AO49" s="43"/>
      <c r="AQ49" s="41"/>
      <c r="AT49" s="51"/>
      <c r="AU49" s="27"/>
      <c r="AV49" s="51"/>
      <c r="AW49" s="51"/>
      <c r="AX49" s="56"/>
      <c r="AY49" s="27" t="s">
        <v>54</v>
      </c>
      <c r="AZ49" s="27" t="s">
        <v>54</v>
      </c>
      <c r="BA49" s="27" t="s">
        <v>54</v>
      </c>
      <c r="BB49" s="27" t="s">
        <v>54</v>
      </c>
      <c r="BC49" s="27" t="s">
        <v>54</v>
      </c>
      <c r="BD49" s="27" t="s">
        <v>54</v>
      </c>
      <c r="BE49" s="27" t="s">
        <v>54</v>
      </c>
      <c r="BF49" s="27" t="s">
        <v>54</v>
      </c>
      <c r="BG49" s="27" t="s">
        <v>54</v>
      </c>
      <c r="BH49" s="27" t="s">
        <v>54</v>
      </c>
      <c r="BI49" s="27"/>
      <c r="BJ49" s="55"/>
      <c r="BK49" s="86" t="str">
        <f t="shared" si="2"/>
        <v>-</v>
      </c>
      <c r="BL49" s="87" t="str">
        <f t="shared" si="3"/>
        <v>-</v>
      </c>
      <c r="BM49" s="87" t="str">
        <f t="shared" si="4"/>
        <v>-</v>
      </c>
      <c r="BN49" s="86" t="str">
        <f t="shared" si="5"/>
        <v>-</v>
      </c>
    </row>
    <row r="50" spans="1:66" s="20" customFormat="1" x14ac:dyDescent="0.25">
      <c r="A50" s="20" t="s">
        <v>54</v>
      </c>
      <c r="B50" s="20" t="s">
        <v>54</v>
      </c>
      <c r="C50" s="20" t="s">
        <v>46</v>
      </c>
      <c r="D50" s="20" t="s">
        <v>54</v>
      </c>
      <c r="E50" s="27">
        <v>9</v>
      </c>
      <c r="F50" s="27">
        <v>7</v>
      </c>
      <c r="G50" s="27" t="s">
        <v>54</v>
      </c>
      <c r="H50" s="27" t="s">
        <v>54</v>
      </c>
      <c r="I50" s="53" t="s">
        <v>54</v>
      </c>
      <c r="J50" s="22" t="s">
        <v>54</v>
      </c>
      <c r="K50" s="27" t="s">
        <v>54</v>
      </c>
      <c r="L50" s="27" t="s">
        <v>54</v>
      </c>
      <c r="M50" s="27" t="s">
        <v>54</v>
      </c>
      <c r="N50" s="27" t="s">
        <v>54</v>
      </c>
      <c r="O50" s="27" t="s">
        <v>54</v>
      </c>
      <c r="P50" s="27" t="s">
        <v>54</v>
      </c>
      <c r="Q50" s="27" t="s">
        <v>54</v>
      </c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D50" s="22" t="s">
        <v>54</v>
      </c>
      <c r="AE50" s="41"/>
      <c r="AF50" s="27" t="s">
        <v>54</v>
      </c>
      <c r="AG50" s="27" t="s">
        <v>54</v>
      </c>
      <c r="AH50" s="27" t="s">
        <v>54</v>
      </c>
      <c r="AI50" s="27" t="s">
        <v>54</v>
      </c>
      <c r="AJ50" s="27" t="s">
        <v>54</v>
      </c>
      <c r="AK50" s="27" t="s">
        <v>54</v>
      </c>
      <c r="AL50" s="27"/>
      <c r="AM50" s="43"/>
      <c r="AN50" s="43"/>
      <c r="AO50" s="43"/>
      <c r="AQ50" s="41"/>
      <c r="AT50" s="51"/>
      <c r="AU50" s="27"/>
      <c r="AV50" s="51"/>
      <c r="AW50" s="51"/>
      <c r="AX50" s="56"/>
      <c r="AY50" s="27" t="s">
        <v>54</v>
      </c>
      <c r="AZ50" s="27" t="s">
        <v>54</v>
      </c>
      <c r="BA50" s="27" t="s">
        <v>54</v>
      </c>
      <c r="BB50" s="27" t="s">
        <v>54</v>
      </c>
      <c r="BC50" s="27" t="s">
        <v>54</v>
      </c>
      <c r="BD50" s="27" t="s">
        <v>54</v>
      </c>
      <c r="BE50" s="27" t="s">
        <v>54</v>
      </c>
      <c r="BF50" s="27" t="s">
        <v>54</v>
      </c>
      <c r="BG50" s="27" t="s">
        <v>54</v>
      </c>
      <c r="BH50" s="27" t="s">
        <v>54</v>
      </c>
      <c r="BI50" s="27"/>
      <c r="BJ50" s="55"/>
      <c r="BK50" s="86" t="str">
        <f t="shared" si="2"/>
        <v>-</v>
      </c>
      <c r="BL50" s="87" t="str">
        <f t="shared" si="3"/>
        <v>-</v>
      </c>
      <c r="BM50" s="87" t="str">
        <f t="shared" si="4"/>
        <v>-</v>
      </c>
      <c r="BN50" s="86" t="str">
        <f t="shared" si="5"/>
        <v>-</v>
      </c>
    </row>
    <row r="51" spans="1:66" s="20" customFormat="1" x14ac:dyDescent="0.25">
      <c r="A51" s="20" t="s">
        <v>54</v>
      </c>
      <c r="B51" s="20" t="s">
        <v>54</v>
      </c>
      <c r="C51" s="20" t="s">
        <v>46</v>
      </c>
      <c r="D51" s="20" t="s">
        <v>54</v>
      </c>
      <c r="E51" s="27">
        <v>9</v>
      </c>
      <c r="F51" s="27">
        <v>8</v>
      </c>
      <c r="G51" s="27" t="s">
        <v>54</v>
      </c>
      <c r="H51" s="27" t="s">
        <v>54</v>
      </c>
      <c r="I51" s="53" t="s">
        <v>54</v>
      </c>
      <c r="J51" s="22" t="s">
        <v>54</v>
      </c>
      <c r="K51" s="27" t="s">
        <v>54</v>
      </c>
      <c r="L51" s="27" t="s">
        <v>54</v>
      </c>
      <c r="M51" s="27" t="s">
        <v>54</v>
      </c>
      <c r="N51" s="27" t="s">
        <v>54</v>
      </c>
      <c r="O51" s="27" t="s">
        <v>54</v>
      </c>
      <c r="P51" s="27" t="s">
        <v>54</v>
      </c>
      <c r="Q51" s="27" t="s">
        <v>54</v>
      </c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D51" s="22" t="s">
        <v>54</v>
      </c>
      <c r="AE51" s="41"/>
      <c r="AF51" s="27" t="s">
        <v>54</v>
      </c>
      <c r="AG51" s="27" t="s">
        <v>54</v>
      </c>
      <c r="AH51" s="27" t="s">
        <v>54</v>
      </c>
      <c r="AI51" s="27" t="s">
        <v>54</v>
      </c>
      <c r="AJ51" s="27" t="s">
        <v>54</v>
      </c>
      <c r="AK51" s="27" t="s">
        <v>54</v>
      </c>
      <c r="AL51" s="27"/>
      <c r="AM51" s="43"/>
      <c r="AN51" s="43"/>
      <c r="AO51" s="43"/>
      <c r="AQ51" s="41"/>
      <c r="AT51" s="51"/>
      <c r="AU51" s="27"/>
      <c r="AV51" s="51"/>
      <c r="AW51" s="51"/>
      <c r="AX51" s="56"/>
      <c r="AY51" s="27" t="s">
        <v>54</v>
      </c>
      <c r="AZ51" s="27" t="s">
        <v>54</v>
      </c>
      <c r="BA51" s="27" t="s">
        <v>54</v>
      </c>
      <c r="BB51" s="27" t="s">
        <v>54</v>
      </c>
      <c r="BC51" s="27" t="s">
        <v>54</v>
      </c>
      <c r="BD51" s="27" t="s">
        <v>54</v>
      </c>
      <c r="BE51" s="27" t="s">
        <v>54</v>
      </c>
      <c r="BF51" s="27" t="s">
        <v>54</v>
      </c>
      <c r="BG51" s="27" t="s">
        <v>54</v>
      </c>
      <c r="BH51" s="27" t="s">
        <v>54</v>
      </c>
      <c r="BI51" s="27"/>
      <c r="BJ51" s="35"/>
      <c r="BK51" s="86" t="str">
        <f t="shared" si="2"/>
        <v>-</v>
      </c>
      <c r="BL51" s="87" t="str">
        <f t="shared" si="3"/>
        <v>-</v>
      </c>
      <c r="BM51" s="87" t="str">
        <f t="shared" si="4"/>
        <v>-</v>
      </c>
      <c r="BN51" s="86" t="str">
        <f t="shared" si="5"/>
        <v>-</v>
      </c>
    </row>
    <row r="52" spans="1:66" s="71" customFormat="1" x14ac:dyDescent="0.25">
      <c r="A52" s="71" t="s">
        <v>54</v>
      </c>
      <c r="B52" s="71" t="s">
        <v>54</v>
      </c>
      <c r="C52" s="71" t="s">
        <v>46</v>
      </c>
      <c r="D52" s="71" t="s">
        <v>54</v>
      </c>
      <c r="E52" s="72">
        <v>9</v>
      </c>
      <c r="F52" s="72">
        <v>9</v>
      </c>
      <c r="G52" s="72" t="s">
        <v>54</v>
      </c>
      <c r="H52" s="72" t="s">
        <v>54</v>
      </c>
      <c r="I52" s="72" t="s">
        <v>54</v>
      </c>
      <c r="J52" s="75" t="s">
        <v>54</v>
      </c>
      <c r="K52" s="72" t="s">
        <v>54</v>
      </c>
      <c r="L52" s="72" t="s">
        <v>54</v>
      </c>
      <c r="M52" s="72" t="s">
        <v>54</v>
      </c>
      <c r="N52" s="72" t="s">
        <v>54</v>
      </c>
      <c r="O52" s="72" t="s">
        <v>54</v>
      </c>
      <c r="P52" s="72" t="s">
        <v>54</v>
      </c>
      <c r="Q52" s="72" t="s">
        <v>54</v>
      </c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D52" s="75" t="s">
        <v>54</v>
      </c>
      <c r="AE52" s="73"/>
      <c r="AF52" s="72" t="s">
        <v>54</v>
      </c>
      <c r="AG52" s="72" t="s">
        <v>54</v>
      </c>
      <c r="AH52" s="72" t="s">
        <v>54</v>
      </c>
      <c r="AI52" s="72" t="s">
        <v>54</v>
      </c>
      <c r="AJ52" s="72" t="s">
        <v>54</v>
      </c>
      <c r="AK52" s="72" t="s">
        <v>54</v>
      </c>
      <c r="AL52" s="72"/>
      <c r="AQ52" s="73"/>
      <c r="AT52" s="76"/>
      <c r="AU52" s="72"/>
      <c r="AV52" s="76"/>
      <c r="AW52" s="76"/>
      <c r="AX52" s="77"/>
      <c r="AY52" s="72" t="s">
        <v>54</v>
      </c>
      <c r="AZ52" s="72" t="s">
        <v>54</v>
      </c>
      <c r="BA52" s="72" t="s">
        <v>54</v>
      </c>
      <c r="BB52" s="72" t="s">
        <v>54</v>
      </c>
      <c r="BC52" s="72" t="s">
        <v>54</v>
      </c>
      <c r="BD52" s="72" t="s">
        <v>54</v>
      </c>
      <c r="BE52" s="72" t="s">
        <v>54</v>
      </c>
      <c r="BF52" s="72" t="s">
        <v>54</v>
      </c>
      <c r="BG52" s="72" t="s">
        <v>54</v>
      </c>
      <c r="BH52" s="72" t="s">
        <v>54</v>
      </c>
      <c r="BI52" s="72"/>
      <c r="BJ52" s="78"/>
      <c r="BK52" s="88" t="str">
        <f t="shared" si="2"/>
        <v>-</v>
      </c>
      <c r="BL52" s="89" t="str">
        <f t="shared" si="3"/>
        <v>-</v>
      </c>
      <c r="BM52" s="89" t="str">
        <f t="shared" si="4"/>
        <v>-</v>
      </c>
      <c r="BN52" s="88" t="str">
        <f t="shared" si="5"/>
        <v>-</v>
      </c>
    </row>
    <row r="53" spans="1:66" s="20" customFormat="1" x14ac:dyDescent="0.25">
      <c r="A53" s="20" t="s">
        <v>54</v>
      </c>
      <c r="B53" s="20" t="s">
        <v>54</v>
      </c>
      <c r="C53" s="20" t="s">
        <v>46</v>
      </c>
      <c r="D53" s="20" t="s">
        <v>54</v>
      </c>
      <c r="E53" s="27">
        <v>10</v>
      </c>
      <c r="F53" s="27">
        <v>1</v>
      </c>
      <c r="G53" s="27" t="s">
        <v>54</v>
      </c>
      <c r="H53" s="27" t="s">
        <v>54</v>
      </c>
      <c r="I53" s="53" t="s">
        <v>54</v>
      </c>
      <c r="J53" s="22" t="s">
        <v>54</v>
      </c>
      <c r="K53" s="27" t="s">
        <v>54</v>
      </c>
      <c r="L53" s="27" t="s">
        <v>54</v>
      </c>
      <c r="M53" s="27" t="s">
        <v>54</v>
      </c>
      <c r="N53" s="27" t="s">
        <v>54</v>
      </c>
      <c r="O53" s="27" t="s">
        <v>54</v>
      </c>
      <c r="P53" s="27" t="s">
        <v>54</v>
      </c>
      <c r="Q53" s="27" t="s">
        <v>54</v>
      </c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D53" s="22" t="s">
        <v>54</v>
      </c>
      <c r="AE53" s="41"/>
      <c r="AF53" s="27" t="s">
        <v>54</v>
      </c>
      <c r="AG53" s="27" t="s">
        <v>54</v>
      </c>
      <c r="AH53" s="27" t="s">
        <v>54</v>
      </c>
      <c r="AI53" s="27" t="s">
        <v>54</v>
      </c>
      <c r="AJ53" s="27" t="s">
        <v>54</v>
      </c>
      <c r="AK53" s="27" t="s">
        <v>54</v>
      </c>
      <c r="AL53" s="27"/>
      <c r="AM53" s="43"/>
      <c r="AN53" s="43"/>
      <c r="AO53" s="43"/>
      <c r="AQ53" s="41"/>
      <c r="AT53" s="51"/>
      <c r="AU53" s="27"/>
      <c r="AV53" s="51"/>
      <c r="AW53" s="51"/>
      <c r="AX53" s="56"/>
      <c r="AY53" s="27" t="s">
        <v>54</v>
      </c>
      <c r="AZ53" s="27" t="s">
        <v>54</v>
      </c>
      <c r="BA53" s="27" t="s">
        <v>54</v>
      </c>
      <c r="BB53" s="27" t="s">
        <v>54</v>
      </c>
      <c r="BC53" s="27" t="s">
        <v>54</v>
      </c>
      <c r="BD53" s="27" t="s">
        <v>54</v>
      </c>
      <c r="BE53" s="27" t="s">
        <v>54</v>
      </c>
      <c r="BF53" s="27" t="s">
        <v>54</v>
      </c>
      <c r="BG53" s="27" t="s">
        <v>54</v>
      </c>
      <c r="BH53" s="27" t="s">
        <v>54</v>
      </c>
      <c r="BI53" s="27"/>
      <c r="BJ53" s="35"/>
      <c r="BK53" s="86" t="str">
        <f t="shared" si="2"/>
        <v>-</v>
      </c>
      <c r="BL53" s="87" t="str">
        <f t="shared" si="3"/>
        <v>-</v>
      </c>
      <c r="BM53" s="87" t="str">
        <f t="shared" si="4"/>
        <v>-</v>
      </c>
      <c r="BN53" s="86" t="str">
        <f t="shared" si="5"/>
        <v>-</v>
      </c>
    </row>
    <row r="54" spans="1:66" s="20" customFormat="1" x14ac:dyDescent="0.25">
      <c r="A54" s="20" t="s">
        <v>54</v>
      </c>
      <c r="B54" s="20" t="s">
        <v>54</v>
      </c>
      <c r="C54" s="20" t="s">
        <v>46</v>
      </c>
      <c r="D54" s="20" t="s">
        <v>54</v>
      </c>
      <c r="E54" s="27">
        <v>10</v>
      </c>
      <c r="F54" s="27">
        <v>2</v>
      </c>
      <c r="G54" s="27" t="s">
        <v>54</v>
      </c>
      <c r="H54" s="27" t="s">
        <v>54</v>
      </c>
      <c r="I54" s="53" t="s">
        <v>54</v>
      </c>
      <c r="J54" s="22" t="s">
        <v>54</v>
      </c>
      <c r="K54" s="27" t="s">
        <v>54</v>
      </c>
      <c r="L54" s="27" t="s">
        <v>54</v>
      </c>
      <c r="M54" s="27" t="s">
        <v>54</v>
      </c>
      <c r="N54" s="27" t="s">
        <v>54</v>
      </c>
      <c r="O54" s="27" t="s">
        <v>54</v>
      </c>
      <c r="P54" s="27" t="s">
        <v>54</v>
      </c>
      <c r="Q54" s="27" t="s">
        <v>54</v>
      </c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D54" s="22" t="s">
        <v>54</v>
      </c>
      <c r="AE54" s="41"/>
      <c r="AF54" s="27" t="s">
        <v>54</v>
      </c>
      <c r="AG54" s="27" t="s">
        <v>54</v>
      </c>
      <c r="AH54" s="27" t="s">
        <v>54</v>
      </c>
      <c r="AI54" s="27" t="s">
        <v>54</v>
      </c>
      <c r="AJ54" s="27" t="s">
        <v>54</v>
      </c>
      <c r="AK54" s="27" t="s">
        <v>54</v>
      </c>
      <c r="AL54" s="27"/>
      <c r="AM54" s="43"/>
      <c r="AN54" s="43"/>
      <c r="AO54" s="43"/>
      <c r="AQ54" s="41"/>
      <c r="AT54" s="51"/>
      <c r="AU54" s="27"/>
      <c r="AV54" s="51"/>
      <c r="AW54" s="51"/>
      <c r="AX54" s="56"/>
      <c r="AY54" s="27" t="s">
        <v>54</v>
      </c>
      <c r="AZ54" s="27" t="s">
        <v>54</v>
      </c>
      <c r="BA54" s="27" t="s">
        <v>54</v>
      </c>
      <c r="BB54" s="27" t="s">
        <v>54</v>
      </c>
      <c r="BC54" s="27" t="s">
        <v>54</v>
      </c>
      <c r="BD54" s="27" t="s">
        <v>54</v>
      </c>
      <c r="BE54" s="27" t="s">
        <v>54</v>
      </c>
      <c r="BF54" s="27" t="s">
        <v>54</v>
      </c>
      <c r="BG54" s="27" t="s">
        <v>54</v>
      </c>
      <c r="BH54" s="27" t="s">
        <v>54</v>
      </c>
      <c r="BI54" s="27"/>
      <c r="BJ54" s="35"/>
      <c r="BK54" s="86" t="str">
        <f t="shared" si="2"/>
        <v>-</v>
      </c>
      <c r="BL54" s="87" t="str">
        <f t="shared" si="3"/>
        <v>-</v>
      </c>
      <c r="BM54" s="87" t="str">
        <f t="shared" si="4"/>
        <v>-</v>
      </c>
      <c r="BN54" s="86" t="str">
        <f t="shared" si="5"/>
        <v>-</v>
      </c>
    </row>
    <row r="55" spans="1:66" s="20" customFormat="1" x14ac:dyDescent="0.25">
      <c r="A55" s="20" t="s">
        <v>54</v>
      </c>
      <c r="B55" s="20" t="s">
        <v>54</v>
      </c>
      <c r="C55" s="20" t="s">
        <v>46</v>
      </c>
      <c r="D55" s="20" t="s">
        <v>54</v>
      </c>
      <c r="E55" s="27">
        <v>10</v>
      </c>
      <c r="F55" s="27">
        <v>3</v>
      </c>
      <c r="G55" s="27" t="s">
        <v>54</v>
      </c>
      <c r="H55" s="27" t="s">
        <v>54</v>
      </c>
      <c r="I55" s="53" t="s">
        <v>54</v>
      </c>
      <c r="J55" s="22" t="s">
        <v>54</v>
      </c>
      <c r="K55" s="27" t="s">
        <v>54</v>
      </c>
      <c r="L55" s="27" t="s">
        <v>54</v>
      </c>
      <c r="M55" s="27" t="s">
        <v>54</v>
      </c>
      <c r="N55" s="27" t="s">
        <v>54</v>
      </c>
      <c r="O55" s="27" t="s">
        <v>54</v>
      </c>
      <c r="P55" s="27" t="s">
        <v>54</v>
      </c>
      <c r="Q55" s="27" t="s">
        <v>54</v>
      </c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D55" s="22" t="s">
        <v>54</v>
      </c>
      <c r="AE55" s="41"/>
      <c r="AF55" s="27" t="s">
        <v>54</v>
      </c>
      <c r="AG55" s="27" t="s">
        <v>54</v>
      </c>
      <c r="AH55" s="27" t="s">
        <v>54</v>
      </c>
      <c r="AI55" s="27" t="s">
        <v>54</v>
      </c>
      <c r="AJ55" s="27" t="s">
        <v>54</v>
      </c>
      <c r="AK55" s="27" t="s">
        <v>54</v>
      </c>
      <c r="AL55" s="27"/>
      <c r="AM55" s="43"/>
      <c r="AN55" s="43"/>
      <c r="AO55" s="43"/>
      <c r="AQ55" s="41"/>
      <c r="AT55" s="51"/>
      <c r="AU55" s="27"/>
      <c r="AV55" s="51"/>
      <c r="AW55" s="51"/>
      <c r="AX55" s="56"/>
      <c r="AY55" s="27" t="s">
        <v>54</v>
      </c>
      <c r="AZ55" s="27" t="s">
        <v>54</v>
      </c>
      <c r="BA55" s="27" t="s">
        <v>54</v>
      </c>
      <c r="BB55" s="27" t="s">
        <v>54</v>
      </c>
      <c r="BC55" s="27" t="s">
        <v>54</v>
      </c>
      <c r="BD55" s="27" t="s">
        <v>54</v>
      </c>
      <c r="BE55" s="27" t="s">
        <v>54</v>
      </c>
      <c r="BF55" s="27" t="s">
        <v>54</v>
      </c>
      <c r="BG55" s="27" t="s">
        <v>54</v>
      </c>
      <c r="BH55" s="27" t="s">
        <v>54</v>
      </c>
      <c r="BI55" s="27"/>
      <c r="BJ55" s="35"/>
      <c r="BK55" s="86" t="str">
        <f t="shared" si="2"/>
        <v>-</v>
      </c>
      <c r="BL55" s="87" t="str">
        <f t="shared" si="3"/>
        <v>-</v>
      </c>
      <c r="BM55" s="87" t="str">
        <f t="shared" si="4"/>
        <v>-</v>
      </c>
      <c r="BN55" s="86" t="str">
        <f t="shared" si="5"/>
        <v>-</v>
      </c>
    </row>
    <row r="56" spans="1:66" s="20" customFormat="1" x14ac:dyDescent="0.25">
      <c r="A56" s="20" t="s">
        <v>54</v>
      </c>
      <c r="B56" s="20" t="s">
        <v>54</v>
      </c>
      <c r="C56" s="20" t="s">
        <v>46</v>
      </c>
      <c r="D56" s="20" t="s">
        <v>54</v>
      </c>
      <c r="E56" s="27">
        <v>10</v>
      </c>
      <c r="F56" s="27">
        <v>4</v>
      </c>
      <c r="G56" s="27" t="s">
        <v>54</v>
      </c>
      <c r="H56" s="27" t="s">
        <v>54</v>
      </c>
      <c r="I56" s="53" t="s">
        <v>54</v>
      </c>
      <c r="J56" s="22" t="s">
        <v>54</v>
      </c>
      <c r="K56" s="27" t="s">
        <v>54</v>
      </c>
      <c r="L56" s="27" t="s">
        <v>54</v>
      </c>
      <c r="M56" s="27" t="s">
        <v>54</v>
      </c>
      <c r="N56" s="27" t="s">
        <v>54</v>
      </c>
      <c r="O56" s="27" t="s">
        <v>54</v>
      </c>
      <c r="P56" s="27" t="s">
        <v>54</v>
      </c>
      <c r="Q56" s="27" t="s">
        <v>54</v>
      </c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D56" s="22" t="s">
        <v>54</v>
      </c>
      <c r="AE56" s="41"/>
      <c r="AF56" s="27" t="s">
        <v>54</v>
      </c>
      <c r="AG56" s="27" t="s">
        <v>54</v>
      </c>
      <c r="AH56" s="27" t="s">
        <v>54</v>
      </c>
      <c r="AI56" s="27" t="s">
        <v>54</v>
      </c>
      <c r="AJ56" s="27" t="s">
        <v>54</v>
      </c>
      <c r="AK56" s="27" t="s">
        <v>54</v>
      </c>
      <c r="AL56" s="27"/>
      <c r="AM56" s="43"/>
      <c r="AN56" s="43"/>
      <c r="AO56" s="43"/>
      <c r="AQ56" s="41"/>
      <c r="AT56" s="51"/>
      <c r="AU56" s="27"/>
      <c r="AV56" s="51"/>
      <c r="AW56" s="51"/>
      <c r="AX56" s="56"/>
      <c r="AY56" s="27" t="s">
        <v>54</v>
      </c>
      <c r="AZ56" s="27" t="s">
        <v>54</v>
      </c>
      <c r="BA56" s="27" t="s">
        <v>54</v>
      </c>
      <c r="BB56" s="27" t="s">
        <v>54</v>
      </c>
      <c r="BC56" s="27" t="s">
        <v>54</v>
      </c>
      <c r="BD56" s="27" t="s">
        <v>54</v>
      </c>
      <c r="BE56" s="27" t="s">
        <v>54</v>
      </c>
      <c r="BF56" s="27" t="s">
        <v>54</v>
      </c>
      <c r="BG56" s="27" t="s">
        <v>54</v>
      </c>
      <c r="BH56" s="27" t="s">
        <v>54</v>
      </c>
      <c r="BI56" s="27"/>
      <c r="BJ56" s="35"/>
      <c r="BK56" s="86" t="str">
        <f t="shared" si="2"/>
        <v>-</v>
      </c>
      <c r="BL56" s="87" t="str">
        <f t="shared" si="3"/>
        <v>-</v>
      </c>
      <c r="BM56" s="87" t="str">
        <f t="shared" si="4"/>
        <v>-</v>
      </c>
      <c r="BN56" s="86" t="str">
        <f t="shared" si="5"/>
        <v>-</v>
      </c>
    </row>
    <row r="57" spans="1:66" s="20" customFormat="1" x14ac:dyDescent="0.25">
      <c r="A57" s="20" t="s">
        <v>54</v>
      </c>
      <c r="B57" s="20" t="s">
        <v>54</v>
      </c>
      <c r="C57" s="20" t="s">
        <v>46</v>
      </c>
      <c r="D57" s="20" t="s">
        <v>54</v>
      </c>
      <c r="E57" s="27">
        <v>10</v>
      </c>
      <c r="F57" s="27">
        <v>5</v>
      </c>
      <c r="G57" s="27" t="s">
        <v>54</v>
      </c>
      <c r="H57" s="27" t="s">
        <v>54</v>
      </c>
      <c r="I57" s="53" t="s">
        <v>54</v>
      </c>
      <c r="J57" s="22" t="s">
        <v>54</v>
      </c>
      <c r="K57" s="27" t="s">
        <v>54</v>
      </c>
      <c r="L57" s="27" t="s">
        <v>54</v>
      </c>
      <c r="M57" s="27" t="s">
        <v>54</v>
      </c>
      <c r="N57" s="27" t="s">
        <v>54</v>
      </c>
      <c r="O57" s="27" t="s">
        <v>54</v>
      </c>
      <c r="P57" s="27" t="s">
        <v>54</v>
      </c>
      <c r="Q57" s="27" t="s">
        <v>54</v>
      </c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D57" s="22" t="s">
        <v>54</v>
      </c>
      <c r="AE57" s="41"/>
      <c r="AF57" s="27" t="s">
        <v>54</v>
      </c>
      <c r="AG57" s="27" t="s">
        <v>54</v>
      </c>
      <c r="AH57" s="27" t="s">
        <v>54</v>
      </c>
      <c r="AI57" s="27" t="s">
        <v>54</v>
      </c>
      <c r="AJ57" s="27" t="s">
        <v>54</v>
      </c>
      <c r="AK57" s="27" t="s">
        <v>54</v>
      </c>
      <c r="AL57" s="27"/>
      <c r="AM57" s="43"/>
      <c r="AN57" s="43"/>
      <c r="AO57" s="43"/>
      <c r="AQ57" s="41"/>
      <c r="AT57" s="51"/>
      <c r="AU57" s="27"/>
      <c r="AV57" s="51"/>
      <c r="AW57" s="51"/>
      <c r="AX57" s="56"/>
      <c r="AY57" s="27" t="s">
        <v>54</v>
      </c>
      <c r="AZ57" s="27" t="s">
        <v>54</v>
      </c>
      <c r="BA57" s="27" t="s">
        <v>54</v>
      </c>
      <c r="BB57" s="27" t="s">
        <v>54</v>
      </c>
      <c r="BC57" s="27" t="s">
        <v>54</v>
      </c>
      <c r="BD57" s="27" t="s">
        <v>54</v>
      </c>
      <c r="BE57" s="27" t="s">
        <v>54</v>
      </c>
      <c r="BF57" s="27" t="s">
        <v>54</v>
      </c>
      <c r="BG57" s="27" t="s">
        <v>54</v>
      </c>
      <c r="BH57" s="27" t="s">
        <v>54</v>
      </c>
      <c r="BI57" s="27"/>
      <c r="BJ57" s="35"/>
      <c r="BK57" s="86" t="str">
        <f t="shared" si="2"/>
        <v>-</v>
      </c>
      <c r="BL57" s="87" t="str">
        <f t="shared" si="3"/>
        <v>-</v>
      </c>
      <c r="BM57" s="87" t="str">
        <f t="shared" si="4"/>
        <v>-</v>
      </c>
      <c r="BN57" s="86" t="str">
        <f t="shared" si="5"/>
        <v>-</v>
      </c>
    </row>
    <row r="58" spans="1:66" s="20" customFormat="1" x14ac:dyDescent="0.25">
      <c r="A58" s="20" t="s">
        <v>54</v>
      </c>
      <c r="B58" s="20" t="s">
        <v>54</v>
      </c>
      <c r="C58" s="20" t="s">
        <v>46</v>
      </c>
      <c r="D58" s="20" t="s">
        <v>54</v>
      </c>
      <c r="E58" s="27">
        <v>10</v>
      </c>
      <c r="F58" s="27">
        <v>6</v>
      </c>
      <c r="G58" s="27" t="s">
        <v>54</v>
      </c>
      <c r="H58" s="27" t="s">
        <v>54</v>
      </c>
      <c r="I58" s="53" t="s">
        <v>54</v>
      </c>
      <c r="J58" s="22" t="s">
        <v>54</v>
      </c>
      <c r="K58" s="27" t="s">
        <v>54</v>
      </c>
      <c r="L58" s="27" t="s">
        <v>54</v>
      </c>
      <c r="M58" s="27" t="s">
        <v>54</v>
      </c>
      <c r="N58" s="27" t="s">
        <v>54</v>
      </c>
      <c r="O58" s="27" t="s">
        <v>54</v>
      </c>
      <c r="P58" s="27" t="s">
        <v>54</v>
      </c>
      <c r="Q58" s="27" t="s">
        <v>54</v>
      </c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D58" s="22" t="s">
        <v>54</v>
      </c>
      <c r="AE58" s="41"/>
      <c r="AF58" s="27" t="s">
        <v>54</v>
      </c>
      <c r="AG58" s="27" t="s">
        <v>54</v>
      </c>
      <c r="AH58" s="27" t="s">
        <v>54</v>
      </c>
      <c r="AI58" s="27" t="s">
        <v>54</v>
      </c>
      <c r="AJ58" s="27" t="s">
        <v>54</v>
      </c>
      <c r="AK58" s="27" t="s">
        <v>54</v>
      </c>
      <c r="AL58" s="27"/>
      <c r="AM58" s="43"/>
      <c r="AN58" s="43"/>
      <c r="AO58" s="43"/>
      <c r="AQ58" s="41"/>
      <c r="AT58" s="51"/>
      <c r="AU58" s="27"/>
      <c r="AV58" s="51"/>
      <c r="AW58" s="51"/>
      <c r="AX58" s="56"/>
      <c r="AY58" s="27" t="s">
        <v>54</v>
      </c>
      <c r="AZ58" s="27" t="s">
        <v>54</v>
      </c>
      <c r="BA58" s="27" t="s">
        <v>54</v>
      </c>
      <c r="BB58" s="27" t="s">
        <v>54</v>
      </c>
      <c r="BC58" s="27" t="s">
        <v>54</v>
      </c>
      <c r="BD58" s="27" t="s">
        <v>54</v>
      </c>
      <c r="BE58" s="27" t="s">
        <v>54</v>
      </c>
      <c r="BF58" s="27" t="s">
        <v>54</v>
      </c>
      <c r="BG58" s="27" t="s">
        <v>54</v>
      </c>
      <c r="BH58" s="27" t="s">
        <v>54</v>
      </c>
      <c r="BI58" s="27"/>
      <c r="BJ58" s="35"/>
      <c r="BK58" s="86" t="str">
        <f t="shared" si="2"/>
        <v>-</v>
      </c>
      <c r="BL58" s="87" t="str">
        <f t="shared" si="3"/>
        <v>-</v>
      </c>
      <c r="BM58" s="87" t="str">
        <f t="shared" si="4"/>
        <v>-</v>
      </c>
      <c r="BN58" s="86" t="str">
        <f t="shared" si="5"/>
        <v>-</v>
      </c>
    </row>
    <row r="59" spans="1:66" s="20" customFormat="1" x14ac:dyDescent="0.25">
      <c r="A59" s="20" t="s">
        <v>54</v>
      </c>
      <c r="B59" s="20" t="s">
        <v>54</v>
      </c>
      <c r="C59" s="20" t="s">
        <v>46</v>
      </c>
      <c r="D59" s="20" t="s">
        <v>54</v>
      </c>
      <c r="E59" s="27">
        <v>10</v>
      </c>
      <c r="F59" s="27">
        <v>7</v>
      </c>
      <c r="G59" s="27" t="s">
        <v>54</v>
      </c>
      <c r="H59" s="27" t="s">
        <v>54</v>
      </c>
      <c r="I59" s="53" t="s">
        <v>54</v>
      </c>
      <c r="J59" s="22" t="s">
        <v>54</v>
      </c>
      <c r="K59" s="27" t="s">
        <v>54</v>
      </c>
      <c r="L59" s="27" t="s">
        <v>54</v>
      </c>
      <c r="M59" s="27" t="s">
        <v>54</v>
      </c>
      <c r="N59" s="27" t="s">
        <v>54</v>
      </c>
      <c r="O59" s="27" t="s">
        <v>54</v>
      </c>
      <c r="P59" s="27" t="s">
        <v>54</v>
      </c>
      <c r="Q59" s="27" t="s">
        <v>54</v>
      </c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D59" s="22" t="s">
        <v>54</v>
      </c>
      <c r="AE59" s="41"/>
      <c r="AF59" s="27" t="s">
        <v>54</v>
      </c>
      <c r="AG59" s="27" t="s">
        <v>54</v>
      </c>
      <c r="AH59" s="27" t="s">
        <v>54</v>
      </c>
      <c r="AI59" s="27" t="s">
        <v>54</v>
      </c>
      <c r="AJ59" s="27" t="s">
        <v>54</v>
      </c>
      <c r="AK59" s="27" t="s">
        <v>54</v>
      </c>
      <c r="AL59" s="27"/>
      <c r="AM59" s="43"/>
      <c r="AN59" s="43"/>
      <c r="AO59" s="43"/>
      <c r="AQ59" s="41"/>
      <c r="AT59" s="51"/>
      <c r="AU59" s="27"/>
      <c r="AV59" s="51"/>
      <c r="AW59" s="51"/>
      <c r="AX59" s="56"/>
      <c r="AY59" s="27" t="s">
        <v>54</v>
      </c>
      <c r="AZ59" s="27" t="s">
        <v>54</v>
      </c>
      <c r="BA59" s="27" t="s">
        <v>54</v>
      </c>
      <c r="BB59" s="27" t="s">
        <v>54</v>
      </c>
      <c r="BC59" s="27" t="s">
        <v>54</v>
      </c>
      <c r="BD59" s="27" t="s">
        <v>54</v>
      </c>
      <c r="BE59" s="27" t="s">
        <v>54</v>
      </c>
      <c r="BF59" s="27" t="s">
        <v>54</v>
      </c>
      <c r="BG59" s="27" t="s">
        <v>54</v>
      </c>
      <c r="BH59" s="27" t="s">
        <v>54</v>
      </c>
      <c r="BI59" s="27"/>
      <c r="BJ59" s="35"/>
      <c r="BK59" s="86" t="str">
        <f t="shared" si="2"/>
        <v>-</v>
      </c>
      <c r="BL59" s="87" t="str">
        <f t="shared" si="3"/>
        <v>-</v>
      </c>
      <c r="BM59" s="87" t="str">
        <f t="shared" si="4"/>
        <v>-</v>
      </c>
      <c r="BN59" s="86" t="str">
        <f t="shared" si="5"/>
        <v>-</v>
      </c>
    </row>
    <row r="60" spans="1:66" s="20" customFormat="1" x14ac:dyDescent="0.25">
      <c r="A60" s="20" t="s">
        <v>54</v>
      </c>
      <c r="B60" s="20" t="s">
        <v>54</v>
      </c>
      <c r="C60" s="20" t="s">
        <v>46</v>
      </c>
      <c r="D60" s="20" t="s">
        <v>54</v>
      </c>
      <c r="E60" s="27">
        <v>10</v>
      </c>
      <c r="F60" s="27">
        <v>8</v>
      </c>
      <c r="G60" s="27" t="s">
        <v>54</v>
      </c>
      <c r="H60" s="27" t="s">
        <v>54</v>
      </c>
      <c r="I60" s="53" t="s">
        <v>54</v>
      </c>
      <c r="J60" s="22" t="s">
        <v>54</v>
      </c>
      <c r="K60" s="27" t="s">
        <v>54</v>
      </c>
      <c r="L60" s="27" t="s">
        <v>54</v>
      </c>
      <c r="M60" s="27" t="s">
        <v>54</v>
      </c>
      <c r="N60" s="27" t="s">
        <v>54</v>
      </c>
      <c r="O60" s="27" t="s">
        <v>54</v>
      </c>
      <c r="P60" s="27" t="s">
        <v>54</v>
      </c>
      <c r="Q60" s="27" t="s">
        <v>54</v>
      </c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D60" s="22" t="s">
        <v>54</v>
      </c>
      <c r="AE60" s="41"/>
      <c r="AF60" s="27" t="s">
        <v>54</v>
      </c>
      <c r="AG60" s="27" t="s">
        <v>54</v>
      </c>
      <c r="AH60" s="27" t="s">
        <v>54</v>
      </c>
      <c r="AI60" s="27" t="s">
        <v>54</v>
      </c>
      <c r="AJ60" s="27" t="s">
        <v>54</v>
      </c>
      <c r="AK60" s="27" t="s">
        <v>54</v>
      </c>
      <c r="AL60" s="27"/>
      <c r="AM60" s="43"/>
      <c r="AN60" s="43"/>
      <c r="AO60" s="43"/>
      <c r="AQ60" s="41"/>
      <c r="AT60" s="51"/>
      <c r="AU60" s="27"/>
      <c r="AV60" s="51"/>
      <c r="AW60" s="51"/>
      <c r="AX60" s="56"/>
      <c r="AY60" s="27" t="s">
        <v>54</v>
      </c>
      <c r="AZ60" s="27" t="s">
        <v>54</v>
      </c>
      <c r="BA60" s="27" t="s">
        <v>54</v>
      </c>
      <c r="BB60" s="27" t="s">
        <v>54</v>
      </c>
      <c r="BC60" s="27" t="s">
        <v>54</v>
      </c>
      <c r="BD60" s="27" t="s">
        <v>54</v>
      </c>
      <c r="BE60" s="27" t="s">
        <v>54</v>
      </c>
      <c r="BF60" s="27" t="s">
        <v>54</v>
      </c>
      <c r="BG60" s="27" t="s">
        <v>54</v>
      </c>
      <c r="BH60" s="27" t="s">
        <v>54</v>
      </c>
      <c r="BI60" s="27"/>
      <c r="BJ60" s="35"/>
      <c r="BK60" s="86" t="str">
        <f t="shared" si="2"/>
        <v>-</v>
      </c>
      <c r="BL60" s="87" t="str">
        <f t="shared" si="3"/>
        <v>-</v>
      </c>
      <c r="BM60" s="87" t="str">
        <f t="shared" si="4"/>
        <v>-</v>
      </c>
      <c r="BN60" s="86" t="str">
        <f t="shared" si="5"/>
        <v>-</v>
      </c>
    </row>
    <row r="61" spans="1:66" s="71" customFormat="1" x14ac:dyDescent="0.25">
      <c r="A61" s="71" t="s">
        <v>54</v>
      </c>
      <c r="B61" s="71" t="s">
        <v>54</v>
      </c>
      <c r="C61" s="71" t="s">
        <v>46</v>
      </c>
      <c r="D61" s="71" t="s">
        <v>54</v>
      </c>
      <c r="E61" s="72">
        <v>10</v>
      </c>
      <c r="F61" s="72">
        <v>9</v>
      </c>
      <c r="G61" s="72" t="s">
        <v>54</v>
      </c>
      <c r="H61" s="72" t="s">
        <v>54</v>
      </c>
      <c r="I61" s="72" t="s">
        <v>54</v>
      </c>
      <c r="J61" s="75" t="s">
        <v>54</v>
      </c>
      <c r="K61" s="72" t="s">
        <v>54</v>
      </c>
      <c r="L61" s="72" t="s">
        <v>54</v>
      </c>
      <c r="M61" s="72" t="s">
        <v>54</v>
      </c>
      <c r="N61" s="72" t="s">
        <v>54</v>
      </c>
      <c r="O61" s="72" t="s">
        <v>54</v>
      </c>
      <c r="P61" s="72" t="s">
        <v>54</v>
      </c>
      <c r="Q61" s="72" t="s">
        <v>54</v>
      </c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D61" s="75" t="s">
        <v>54</v>
      </c>
      <c r="AE61" s="73"/>
      <c r="AF61" s="72" t="s">
        <v>54</v>
      </c>
      <c r="AG61" s="72" t="s">
        <v>54</v>
      </c>
      <c r="AH61" s="72" t="s">
        <v>54</v>
      </c>
      <c r="AI61" s="72" t="s">
        <v>54</v>
      </c>
      <c r="AJ61" s="72" t="s">
        <v>54</v>
      </c>
      <c r="AK61" s="72" t="s">
        <v>54</v>
      </c>
      <c r="AL61" s="72"/>
      <c r="AQ61" s="73"/>
      <c r="AT61" s="76"/>
      <c r="AU61" s="72"/>
      <c r="AV61" s="76"/>
      <c r="AW61" s="76"/>
      <c r="AX61" s="77"/>
      <c r="AY61" s="72" t="s">
        <v>54</v>
      </c>
      <c r="AZ61" s="72" t="s">
        <v>54</v>
      </c>
      <c r="BA61" s="72" t="s">
        <v>54</v>
      </c>
      <c r="BB61" s="72" t="s">
        <v>54</v>
      </c>
      <c r="BC61" s="72" t="s">
        <v>54</v>
      </c>
      <c r="BD61" s="72" t="s">
        <v>54</v>
      </c>
      <c r="BE61" s="72" t="s">
        <v>54</v>
      </c>
      <c r="BF61" s="72" t="s">
        <v>54</v>
      </c>
      <c r="BG61" s="72" t="s">
        <v>54</v>
      </c>
      <c r="BH61" s="72" t="s">
        <v>54</v>
      </c>
      <c r="BI61" s="72"/>
      <c r="BJ61" s="79"/>
      <c r="BK61" s="88" t="str">
        <f t="shared" si="2"/>
        <v>-</v>
      </c>
      <c r="BL61" s="89" t="str">
        <f t="shared" si="3"/>
        <v>-</v>
      </c>
      <c r="BM61" s="89" t="str">
        <f t="shared" si="4"/>
        <v>-</v>
      </c>
      <c r="BN61" s="88" t="str">
        <f t="shared" si="5"/>
        <v>-</v>
      </c>
    </row>
    <row r="62" spans="1:66" s="20" customFormat="1" x14ac:dyDescent="0.25">
      <c r="A62" s="20" t="s">
        <v>54</v>
      </c>
      <c r="B62" s="20" t="s">
        <v>54</v>
      </c>
      <c r="C62" s="20" t="s">
        <v>46</v>
      </c>
      <c r="D62" s="20" t="s">
        <v>54</v>
      </c>
      <c r="E62" s="27">
        <v>11</v>
      </c>
      <c r="F62" s="27">
        <v>1</v>
      </c>
      <c r="G62" s="27" t="s">
        <v>54</v>
      </c>
      <c r="H62" s="27" t="s">
        <v>54</v>
      </c>
      <c r="I62" s="53" t="s">
        <v>54</v>
      </c>
      <c r="J62" s="22" t="s">
        <v>54</v>
      </c>
      <c r="K62" s="27" t="s">
        <v>54</v>
      </c>
      <c r="L62" s="27" t="s">
        <v>54</v>
      </c>
      <c r="M62" s="27" t="s">
        <v>54</v>
      </c>
      <c r="N62" s="27" t="s">
        <v>54</v>
      </c>
      <c r="O62" s="27" t="s">
        <v>54</v>
      </c>
      <c r="P62" s="27" t="s">
        <v>54</v>
      </c>
      <c r="Q62" s="27" t="s">
        <v>54</v>
      </c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D62" s="22" t="s">
        <v>54</v>
      </c>
      <c r="AE62" s="41"/>
      <c r="AF62" s="27" t="s">
        <v>54</v>
      </c>
      <c r="AG62" s="27" t="s">
        <v>54</v>
      </c>
      <c r="AH62" s="27" t="s">
        <v>54</v>
      </c>
      <c r="AI62" s="27" t="s">
        <v>54</v>
      </c>
      <c r="AJ62" s="27" t="s">
        <v>54</v>
      </c>
      <c r="AK62" s="27" t="s">
        <v>54</v>
      </c>
      <c r="AL62" s="27"/>
      <c r="AM62" s="43"/>
      <c r="AN62" s="43"/>
      <c r="AO62" s="43"/>
      <c r="AQ62" s="41"/>
      <c r="AT62" s="51"/>
      <c r="AU62" s="27"/>
      <c r="AV62" s="51"/>
      <c r="AW62" s="51"/>
      <c r="AX62" s="56"/>
      <c r="AY62" s="27" t="s">
        <v>54</v>
      </c>
      <c r="AZ62" s="27" t="s">
        <v>54</v>
      </c>
      <c r="BA62" s="27" t="s">
        <v>54</v>
      </c>
      <c r="BB62" s="27" t="s">
        <v>54</v>
      </c>
      <c r="BC62" s="27" t="s">
        <v>54</v>
      </c>
      <c r="BD62" s="27" t="s">
        <v>54</v>
      </c>
      <c r="BE62" s="27" t="s">
        <v>54</v>
      </c>
      <c r="BF62" s="27" t="s">
        <v>54</v>
      </c>
      <c r="BG62" s="27" t="s">
        <v>54</v>
      </c>
      <c r="BH62" s="27" t="s">
        <v>54</v>
      </c>
      <c r="BI62" s="27"/>
      <c r="BJ62" s="55"/>
      <c r="BK62" s="86" t="str">
        <f t="shared" si="2"/>
        <v>-</v>
      </c>
      <c r="BL62" s="87" t="str">
        <f t="shared" si="3"/>
        <v>-</v>
      </c>
      <c r="BM62" s="87" t="str">
        <f t="shared" si="4"/>
        <v>-</v>
      </c>
      <c r="BN62" s="86" t="str">
        <f t="shared" si="5"/>
        <v>-</v>
      </c>
    </row>
    <row r="63" spans="1:66" s="20" customFormat="1" x14ac:dyDescent="0.25">
      <c r="A63" s="20" t="s">
        <v>54</v>
      </c>
      <c r="B63" s="20" t="s">
        <v>54</v>
      </c>
      <c r="C63" s="20" t="s">
        <v>46</v>
      </c>
      <c r="D63" s="20" t="s">
        <v>54</v>
      </c>
      <c r="E63" s="27">
        <v>11</v>
      </c>
      <c r="F63" s="27">
        <v>2</v>
      </c>
      <c r="G63" s="27" t="s">
        <v>54</v>
      </c>
      <c r="H63" s="27" t="s">
        <v>54</v>
      </c>
      <c r="I63" s="53" t="s">
        <v>54</v>
      </c>
      <c r="J63" s="22" t="s">
        <v>54</v>
      </c>
      <c r="K63" s="27" t="s">
        <v>54</v>
      </c>
      <c r="L63" s="27" t="s">
        <v>54</v>
      </c>
      <c r="M63" s="27" t="s">
        <v>54</v>
      </c>
      <c r="N63" s="27" t="s">
        <v>54</v>
      </c>
      <c r="O63" s="27" t="s">
        <v>54</v>
      </c>
      <c r="P63" s="27" t="s">
        <v>54</v>
      </c>
      <c r="Q63" s="27" t="s">
        <v>54</v>
      </c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D63" s="22" t="s">
        <v>54</v>
      </c>
      <c r="AE63" s="41"/>
      <c r="AF63" s="27" t="s">
        <v>54</v>
      </c>
      <c r="AG63" s="27" t="s">
        <v>54</v>
      </c>
      <c r="AH63" s="27" t="s">
        <v>54</v>
      </c>
      <c r="AI63" s="27" t="s">
        <v>54</v>
      </c>
      <c r="AJ63" s="27" t="s">
        <v>54</v>
      </c>
      <c r="AK63" s="27" t="s">
        <v>54</v>
      </c>
      <c r="AL63" s="27"/>
      <c r="AM63" s="43"/>
      <c r="AN63" s="43"/>
      <c r="AO63" s="43"/>
      <c r="AQ63" s="41"/>
      <c r="AT63" s="51"/>
      <c r="AU63" s="27"/>
      <c r="AV63" s="51"/>
      <c r="AW63" s="51"/>
      <c r="AX63" s="56"/>
      <c r="AY63" s="27" t="s">
        <v>54</v>
      </c>
      <c r="AZ63" s="27" t="s">
        <v>54</v>
      </c>
      <c r="BA63" s="27" t="s">
        <v>54</v>
      </c>
      <c r="BB63" s="27" t="s">
        <v>54</v>
      </c>
      <c r="BC63" s="27" t="s">
        <v>54</v>
      </c>
      <c r="BD63" s="27" t="s">
        <v>54</v>
      </c>
      <c r="BE63" s="27" t="s">
        <v>54</v>
      </c>
      <c r="BF63" s="27" t="s">
        <v>54</v>
      </c>
      <c r="BG63" s="27" t="s">
        <v>54</v>
      </c>
      <c r="BH63" s="27" t="s">
        <v>54</v>
      </c>
      <c r="BI63" s="27"/>
      <c r="BJ63" s="55"/>
      <c r="BK63" s="86" t="str">
        <f t="shared" si="2"/>
        <v>-</v>
      </c>
      <c r="BL63" s="87" t="str">
        <f t="shared" si="3"/>
        <v>-</v>
      </c>
      <c r="BM63" s="87" t="str">
        <f t="shared" si="4"/>
        <v>-</v>
      </c>
      <c r="BN63" s="86" t="str">
        <f t="shared" si="5"/>
        <v>-</v>
      </c>
    </row>
    <row r="64" spans="1:66" s="20" customFormat="1" x14ac:dyDescent="0.25">
      <c r="A64" s="20" t="s">
        <v>54</v>
      </c>
      <c r="B64" s="20" t="s">
        <v>54</v>
      </c>
      <c r="C64" s="20" t="s">
        <v>46</v>
      </c>
      <c r="D64" s="20" t="s">
        <v>54</v>
      </c>
      <c r="E64" s="27">
        <v>11</v>
      </c>
      <c r="F64" s="27">
        <v>3</v>
      </c>
      <c r="G64" s="27" t="s">
        <v>54</v>
      </c>
      <c r="H64" s="27" t="s">
        <v>54</v>
      </c>
      <c r="I64" s="53" t="s">
        <v>54</v>
      </c>
      <c r="J64" s="22" t="s">
        <v>54</v>
      </c>
      <c r="K64" s="27" t="s">
        <v>54</v>
      </c>
      <c r="L64" s="27" t="s">
        <v>54</v>
      </c>
      <c r="M64" s="27" t="s">
        <v>54</v>
      </c>
      <c r="N64" s="27" t="s">
        <v>54</v>
      </c>
      <c r="O64" s="27" t="s">
        <v>54</v>
      </c>
      <c r="P64" s="27" t="s">
        <v>54</v>
      </c>
      <c r="Q64" s="27" t="s">
        <v>54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D64" s="22" t="s">
        <v>54</v>
      </c>
      <c r="AE64" s="41"/>
      <c r="AF64" s="27" t="s">
        <v>54</v>
      </c>
      <c r="AG64" s="27" t="s">
        <v>54</v>
      </c>
      <c r="AH64" s="27" t="s">
        <v>54</v>
      </c>
      <c r="AI64" s="27" t="s">
        <v>54</v>
      </c>
      <c r="AJ64" s="27" t="s">
        <v>54</v>
      </c>
      <c r="AK64" s="27" t="s">
        <v>54</v>
      </c>
      <c r="AL64" s="27"/>
      <c r="AM64" s="43"/>
      <c r="AN64" s="43"/>
      <c r="AO64" s="43"/>
      <c r="AQ64" s="41"/>
      <c r="AT64" s="51"/>
      <c r="AU64" s="27"/>
      <c r="AV64" s="51"/>
      <c r="AW64" s="51"/>
      <c r="AX64" s="56"/>
      <c r="AY64" s="27" t="s">
        <v>54</v>
      </c>
      <c r="AZ64" s="27" t="s">
        <v>54</v>
      </c>
      <c r="BA64" s="27" t="s">
        <v>54</v>
      </c>
      <c r="BB64" s="27" t="s">
        <v>54</v>
      </c>
      <c r="BC64" s="27" t="s">
        <v>54</v>
      </c>
      <c r="BD64" s="27" t="s">
        <v>54</v>
      </c>
      <c r="BE64" s="27" t="s">
        <v>54</v>
      </c>
      <c r="BF64" s="27" t="s">
        <v>54</v>
      </c>
      <c r="BG64" s="27" t="s">
        <v>54</v>
      </c>
      <c r="BH64" s="27" t="s">
        <v>54</v>
      </c>
      <c r="BI64" s="27"/>
      <c r="BJ64" s="55"/>
      <c r="BK64" s="86" t="str">
        <f t="shared" si="2"/>
        <v>-</v>
      </c>
      <c r="BL64" s="87" t="str">
        <f t="shared" si="3"/>
        <v>-</v>
      </c>
      <c r="BM64" s="87" t="str">
        <f t="shared" si="4"/>
        <v>-</v>
      </c>
      <c r="BN64" s="86" t="str">
        <f t="shared" si="5"/>
        <v>-</v>
      </c>
    </row>
    <row r="65" spans="1:66" s="20" customFormat="1" x14ac:dyDescent="0.25">
      <c r="A65" s="20" t="s">
        <v>54</v>
      </c>
      <c r="B65" s="20" t="s">
        <v>54</v>
      </c>
      <c r="C65" s="20" t="s">
        <v>46</v>
      </c>
      <c r="D65" s="20" t="s">
        <v>54</v>
      </c>
      <c r="E65" s="27">
        <v>11</v>
      </c>
      <c r="F65" s="27">
        <v>4</v>
      </c>
      <c r="G65" s="27" t="s">
        <v>54</v>
      </c>
      <c r="H65" s="27" t="s">
        <v>54</v>
      </c>
      <c r="I65" s="53" t="s">
        <v>54</v>
      </c>
      <c r="J65" s="22" t="s">
        <v>54</v>
      </c>
      <c r="K65" s="27" t="s">
        <v>54</v>
      </c>
      <c r="L65" s="27" t="s">
        <v>54</v>
      </c>
      <c r="M65" s="27" t="s">
        <v>54</v>
      </c>
      <c r="N65" s="27" t="s">
        <v>54</v>
      </c>
      <c r="O65" s="27" t="s">
        <v>54</v>
      </c>
      <c r="P65" s="27" t="s">
        <v>54</v>
      </c>
      <c r="Q65" s="27" t="s">
        <v>54</v>
      </c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D65" s="22" t="s">
        <v>54</v>
      </c>
      <c r="AE65" s="41"/>
      <c r="AF65" s="27" t="s">
        <v>54</v>
      </c>
      <c r="AG65" s="27" t="s">
        <v>54</v>
      </c>
      <c r="AH65" s="27" t="s">
        <v>54</v>
      </c>
      <c r="AI65" s="27" t="s">
        <v>54</v>
      </c>
      <c r="AJ65" s="27" t="s">
        <v>54</v>
      </c>
      <c r="AK65" s="27" t="s">
        <v>54</v>
      </c>
      <c r="AL65" s="27"/>
      <c r="AM65" s="43"/>
      <c r="AN65" s="43"/>
      <c r="AO65" s="43"/>
      <c r="AQ65" s="41"/>
      <c r="AT65" s="51"/>
      <c r="AU65" s="27"/>
      <c r="AV65" s="51"/>
      <c r="AW65" s="51"/>
      <c r="AX65" s="56"/>
      <c r="AY65" s="27" t="s">
        <v>54</v>
      </c>
      <c r="AZ65" s="27" t="s">
        <v>54</v>
      </c>
      <c r="BA65" s="27" t="s">
        <v>54</v>
      </c>
      <c r="BB65" s="27" t="s">
        <v>54</v>
      </c>
      <c r="BC65" s="27" t="s">
        <v>54</v>
      </c>
      <c r="BD65" s="27" t="s">
        <v>54</v>
      </c>
      <c r="BE65" s="27" t="s">
        <v>54</v>
      </c>
      <c r="BF65" s="27" t="s">
        <v>54</v>
      </c>
      <c r="BG65" s="27" t="s">
        <v>54</v>
      </c>
      <c r="BH65" s="27" t="s">
        <v>54</v>
      </c>
      <c r="BI65" s="27"/>
      <c r="BJ65" s="55"/>
      <c r="BK65" s="86" t="str">
        <f t="shared" si="2"/>
        <v>-</v>
      </c>
      <c r="BL65" s="87" t="str">
        <f t="shared" si="3"/>
        <v>-</v>
      </c>
      <c r="BM65" s="87" t="str">
        <f t="shared" si="4"/>
        <v>-</v>
      </c>
      <c r="BN65" s="86" t="str">
        <f t="shared" si="5"/>
        <v>-</v>
      </c>
    </row>
    <row r="66" spans="1:66" s="20" customFormat="1" x14ac:dyDescent="0.25">
      <c r="A66" s="20" t="s">
        <v>54</v>
      </c>
      <c r="B66" s="20" t="s">
        <v>54</v>
      </c>
      <c r="C66" s="20" t="s">
        <v>46</v>
      </c>
      <c r="D66" s="20" t="s">
        <v>54</v>
      </c>
      <c r="E66" s="27">
        <v>11</v>
      </c>
      <c r="F66" s="27">
        <v>5</v>
      </c>
      <c r="G66" s="27" t="s">
        <v>54</v>
      </c>
      <c r="H66" s="27" t="s">
        <v>54</v>
      </c>
      <c r="I66" s="53" t="s">
        <v>54</v>
      </c>
      <c r="J66" s="22" t="s">
        <v>54</v>
      </c>
      <c r="K66" s="27" t="s">
        <v>54</v>
      </c>
      <c r="L66" s="27" t="s">
        <v>54</v>
      </c>
      <c r="M66" s="27" t="s">
        <v>54</v>
      </c>
      <c r="N66" s="27" t="s">
        <v>54</v>
      </c>
      <c r="O66" s="27" t="s">
        <v>54</v>
      </c>
      <c r="P66" s="27" t="s">
        <v>54</v>
      </c>
      <c r="Q66" s="27" t="s">
        <v>54</v>
      </c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D66" s="22" t="s">
        <v>54</v>
      </c>
      <c r="AE66" s="41"/>
      <c r="AF66" s="27" t="s">
        <v>54</v>
      </c>
      <c r="AG66" s="27" t="s">
        <v>54</v>
      </c>
      <c r="AH66" s="27" t="s">
        <v>54</v>
      </c>
      <c r="AI66" s="27" t="s">
        <v>54</v>
      </c>
      <c r="AJ66" s="27" t="s">
        <v>54</v>
      </c>
      <c r="AK66" s="27" t="s">
        <v>54</v>
      </c>
      <c r="AL66" s="27"/>
      <c r="AM66" s="43"/>
      <c r="AN66" s="43"/>
      <c r="AO66" s="43"/>
      <c r="AQ66" s="41"/>
      <c r="AT66" s="51"/>
      <c r="AU66" s="27"/>
      <c r="AV66" s="51"/>
      <c r="AW66" s="51"/>
      <c r="AX66" s="56"/>
      <c r="AY66" s="27" t="s">
        <v>54</v>
      </c>
      <c r="AZ66" s="27" t="s">
        <v>54</v>
      </c>
      <c r="BA66" s="27" t="s">
        <v>54</v>
      </c>
      <c r="BB66" s="27" t="s">
        <v>54</v>
      </c>
      <c r="BC66" s="27" t="s">
        <v>54</v>
      </c>
      <c r="BD66" s="27" t="s">
        <v>54</v>
      </c>
      <c r="BE66" s="27" t="s">
        <v>54</v>
      </c>
      <c r="BF66" s="27" t="s">
        <v>54</v>
      </c>
      <c r="BG66" s="27" t="s">
        <v>54</v>
      </c>
      <c r="BH66" s="27" t="s">
        <v>54</v>
      </c>
      <c r="BI66" s="27"/>
      <c r="BJ66" s="55"/>
      <c r="BK66" s="86" t="str">
        <f t="shared" si="2"/>
        <v>-</v>
      </c>
      <c r="BL66" s="87" t="str">
        <f t="shared" si="3"/>
        <v>-</v>
      </c>
      <c r="BM66" s="87" t="str">
        <f t="shared" si="4"/>
        <v>-</v>
      </c>
      <c r="BN66" s="86" t="str">
        <f t="shared" si="5"/>
        <v>-</v>
      </c>
    </row>
    <row r="67" spans="1:66" s="20" customFormat="1" x14ac:dyDescent="0.25">
      <c r="A67" s="20" t="s">
        <v>54</v>
      </c>
      <c r="B67" s="20" t="s">
        <v>54</v>
      </c>
      <c r="C67" s="20" t="s">
        <v>46</v>
      </c>
      <c r="D67" s="20" t="s">
        <v>54</v>
      </c>
      <c r="E67" s="27">
        <v>11</v>
      </c>
      <c r="F67" s="27">
        <v>6</v>
      </c>
      <c r="G67" s="27" t="s">
        <v>54</v>
      </c>
      <c r="H67" s="27" t="s">
        <v>54</v>
      </c>
      <c r="I67" s="53" t="s">
        <v>54</v>
      </c>
      <c r="J67" s="22" t="s">
        <v>54</v>
      </c>
      <c r="K67" s="27" t="s">
        <v>54</v>
      </c>
      <c r="L67" s="27" t="s">
        <v>54</v>
      </c>
      <c r="M67" s="27" t="s">
        <v>54</v>
      </c>
      <c r="N67" s="27" t="s">
        <v>54</v>
      </c>
      <c r="O67" s="27" t="s">
        <v>54</v>
      </c>
      <c r="P67" s="27" t="s">
        <v>54</v>
      </c>
      <c r="Q67" s="27" t="s">
        <v>54</v>
      </c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D67" s="22" t="s">
        <v>54</v>
      </c>
      <c r="AE67" s="41"/>
      <c r="AF67" s="27" t="s">
        <v>54</v>
      </c>
      <c r="AG67" s="27" t="s">
        <v>54</v>
      </c>
      <c r="AH67" s="27" t="s">
        <v>54</v>
      </c>
      <c r="AI67" s="27" t="s">
        <v>54</v>
      </c>
      <c r="AJ67" s="27" t="s">
        <v>54</v>
      </c>
      <c r="AK67" s="27" t="s">
        <v>54</v>
      </c>
      <c r="AL67" s="27"/>
      <c r="AM67" s="43"/>
      <c r="AN67" s="43"/>
      <c r="AO67" s="43"/>
      <c r="AQ67" s="41"/>
      <c r="AT67" s="51"/>
      <c r="AU67" s="27"/>
      <c r="AV67" s="51"/>
      <c r="AW67" s="51"/>
      <c r="AX67" s="56"/>
      <c r="AY67" s="27" t="s">
        <v>54</v>
      </c>
      <c r="AZ67" s="27" t="s">
        <v>54</v>
      </c>
      <c r="BA67" s="27" t="s">
        <v>54</v>
      </c>
      <c r="BB67" s="27" t="s">
        <v>54</v>
      </c>
      <c r="BC67" s="27" t="s">
        <v>54</v>
      </c>
      <c r="BD67" s="27" t="s">
        <v>54</v>
      </c>
      <c r="BE67" s="27" t="s">
        <v>54</v>
      </c>
      <c r="BF67" s="27" t="s">
        <v>54</v>
      </c>
      <c r="BG67" s="27" t="s">
        <v>54</v>
      </c>
      <c r="BH67" s="27" t="s">
        <v>54</v>
      </c>
      <c r="BI67" s="27"/>
      <c r="BJ67" s="55"/>
      <c r="BK67" s="86" t="str">
        <f t="shared" si="2"/>
        <v>-</v>
      </c>
      <c r="BL67" s="87" t="str">
        <f t="shared" si="3"/>
        <v>-</v>
      </c>
      <c r="BM67" s="87" t="str">
        <f t="shared" si="4"/>
        <v>-</v>
      </c>
      <c r="BN67" s="86" t="str">
        <f t="shared" si="5"/>
        <v>-</v>
      </c>
    </row>
    <row r="68" spans="1:66" s="20" customFormat="1" x14ac:dyDescent="0.25">
      <c r="A68" s="20" t="s">
        <v>54</v>
      </c>
      <c r="B68" s="20" t="s">
        <v>54</v>
      </c>
      <c r="C68" s="20" t="s">
        <v>46</v>
      </c>
      <c r="D68" s="20" t="s">
        <v>54</v>
      </c>
      <c r="E68" s="27">
        <v>11</v>
      </c>
      <c r="F68" s="27">
        <v>7</v>
      </c>
      <c r="G68" s="27" t="s">
        <v>54</v>
      </c>
      <c r="H68" s="27" t="s">
        <v>54</v>
      </c>
      <c r="I68" s="53" t="s">
        <v>54</v>
      </c>
      <c r="J68" s="22" t="s">
        <v>54</v>
      </c>
      <c r="K68" s="27" t="s">
        <v>54</v>
      </c>
      <c r="L68" s="27" t="s">
        <v>54</v>
      </c>
      <c r="M68" s="27" t="s">
        <v>54</v>
      </c>
      <c r="N68" s="27" t="s">
        <v>54</v>
      </c>
      <c r="O68" s="27" t="s">
        <v>54</v>
      </c>
      <c r="P68" s="27" t="s">
        <v>54</v>
      </c>
      <c r="Q68" s="27" t="s">
        <v>54</v>
      </c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D68" s="22" t="s">
        <v>54</v>
      </c>
      <c r="AE68" s="41"/>
      <c r="AF68" s="27" t="s">
        <v>54</v>
      </c>
      <c r="AG68" s="27" t="s">
        <v>54</v>
      </c>
      <c r="AH68" s="27" t="s">
        <v>54</v>
      </c>
      <c r="AI68" s="27" t="s">
        <v>54</v>
      </c>
      <c r="AJ68" s="27" t="s">
        <v>54</v>
      </c>
      <c r="AK68" s="27" t="s">
        <v>54</v>
      </c>
      <c r="AL68" s="27"/>
      <c r="AM68" s="43"/>
      <c r="AN68" s="43"/>
      <c r="AO68" s="43"/>
      <c r="AQ68" s="41"/>
      <c r="AT68" s="51"/>
      <c r="AU68" s="27"/>
      <c r="AV68" s="51"/>
      <c r="AW68" s="51"/>
      <c r="AX68" s="56"/>
      <c r="AY68" s="27" t="s">
        <v>54</v>
      </c>
      <c r="AZ68" s="27" t="s">
        <v>54</v>
      </c>
      <c r="BA68" s="27" t="s">
        <v>54</v>
      </c>
      <c r="BB68" s="27" t="s">
        <v>54</v>
      </c>
      <c r="BC68" s="27" t="s">
        <v>54</v>
      </c>
      <c r="BD68" s="27" t="s">
        <v>54</v>
      </c>
      <c r="BE68" s="27" t="s">
        <v>54</v>
      </c>
      <c r="BF68" s="27" t="s">
        <v>54</v>
      </c>
      <c r="BG68" s="27" t="s">
        <v>54</v>
      </c>
      <c r="BH68" s="27" t="s">
        <v>54</v>
      </c>
      <c r="BI68" s="27"/>
      <c r="BJ68" s="55"/>
      <c r="BK68" s="86" t="str">
        <f t="shared" si="2"/>
        <v>-</v>
      </c>
      <c r="BL68" s="87" t="str">
        <f t="shared" si="3"/>
        <v>-</v>
      </c>
      <c r="BM68" s="87" t="str">
        <f t="shared" si="4"/>
        <v>-</v>
      </c>
      <c r="BN68" s="86" t="str">
        <f t="shared" si="5"/>
        <v>-</v>
      </c>
    </row>
    <row r="69" spans="1:66" s="20" customFormat="1" x14ac:dyDescent="0.25">
      <c r="A69" s="20" t="s">
        <v>54</v>
      </c>
      <c r="B69" s="20" t="s">
        <v>54</v>
      </c>
      <c r="C69" s="20" t="s">
        <v>46</v>
      </c>
      <c r="D69" s="20" t="s">
        <v>54</v>
      </c>
      <c r="E69" s="27">
        <v>11</v>
      </c>
      <c r="F69" s="27">
        <v>8</v>
      </c>
      <c r="G69" s="27" t="s">
        <v>54</v>
      </c>
      <c r="H69" s="27" t="s">
        <v>54</v>
      </c>
      <c r="I69" s="53" t="s">
        <v>54</v>
      </c>
      <c r="J69" s="22" t="s">
        <v>54</v>
      </c>
      <c r="K69" s="27" t="s">
        <v>54</v>
      </c>
      <c r="L69" s="27" t="s">
        <v>54</v>
      </c>
      <c r="M69" s="27" t="s">
        <v>54</v>
      </c>
      <c r="N69" s="27" t="s">
        <v>54</v>
      </c>
      <c r="O69" s="27" t="s">
        <v>54</v>
      </c>
      <c r="P69" s="27" t="s">
        <v>54</v>
      </c>
      <c r="Q69" s="27" t="s">
        <v>54</v>
      </c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D69" s="22" t="s">
        <v>54</v>
      </c>
      <c r="AE69" s="41"/>
      <c r="AF69" s="27" t="s">
        <v>54</v>
      </c>
      <c r="AG69" s="27" t="s">
        <v>54</v>
      </c>
      <c r="AH69" s="27" t="s">
        <v>54</v>
      </c>
      <c r="AI69" s="27" t="s">
        <v>54</v>
      </c>
      <c r="AJ69" s="27" t="s">
        <v>54</v>
      </c>
      <c r="AK69" s="27" t="s">
        <v>54</v>
      </c>
      <c r="AL69" s="27"/>
      <c r="AM69" s="43"/>
      <c r="AN69" s="43"/>
      <c r="AO69" s="43"/>
      <c r="AQ69" s="41"/>
      <c r="AT69" s="51"/>
      <c r="AU69" s="27"/>
      <c r="AV69" s="51"/>
      <c r="AW69" s="51"/>
      <c r="AX69" s="56"/>
      <c r="AY69" s="27" t="s">
        <v>54</v>
      </c>
      <c r="AZ69" s="27" t="s">
        <v>54</v>
      </c>
      <c r="BA69" s="27" t="s">
        <v>54</v>
      </c>
      <c r="BB69" s="27" t="s">
        <v>54</v>
      </c>
      <c r="BC69" s="27" t="s">
        <v>54</v>
      </c>
      <c r="BD69" s="27" t="s">
        <v>54</v>
      </c>
      <c r="BE69" s="27" t="s">
        <v>54</v>
      </c>
      <c r="BF69" s="27" t="s">
        <v>54</v>
      </c>
      <c r="BG69" s="27" t="s">
        <v>54</v>
      </c>
      <c r="BH69" s="27" t="s">
        <v>54</v>
      </c>
      <c r="BI69" s="27"/>
      <c r="BJ69" s="55"/>
      <c r="BK69" s="86" t="str">
        <f t="shared" si="2"/>
        <v>-</v>
      </c>
      <c r="BL69" s="87" t="str">
        <f t="shared" si="3"/>
        <v>-</v>
      </c>
      <c r="BM69" s="87" t="str">
        <f t="shared" si="4"/>
        <v>-</v>
      </c>
      <c r="BN69" s="86" t="str">
        <f t="shared" si="5"/>
        <v>-</v>
      </c>
    </row>
    <row r="70" spans="1:66" s="71" customFormat="1" x14ac:dyDescent="0.25">
      <c r="A70" s="71" t="s">
        <v>54</v>
      </c>
      <c r="B70" s="71" t="s">
        <v>54</v>
      </c>
      <c r="C70" s="71" t="s">
        <v>46</v>
      </c>
      <c r="D70" s="71" t="s">
        <v>54</v>
      </c>
      <c r="E70" s="72">
        <v>11</v>
      </c>
      <c r="F70" s="72">
        <v>9</v>
      </c>
      <c r="G70" s="72" t="s">
        <v>54</v>
      </c>
      <c r="H70" s="72" t="s">
        <v>54</v>
      </c>
      <c r="I70" s="72" t="s">
        <v>54</v>
      </c>
      <c r="J70" s="75" t="s">
        <v>54</v>
      </c>
      <c r="K70" s="72" t="s">
        <v>54</v>
      </c>
      <c r="L70" s="72" t="s">
        <v>54</v>
      </c>
      <c r="M70" s="72" t="s">
        <v>54</v>
      </c>
      <c r="N70" s="72" t="s">
        <v>54</v>
      </c>
      <c r="O70" s="72" t="s">
        <v>54</v>
      </c>
      <c r="P70" s="72" t="s">
        <v>54</v>
      </c>
      <c r="Q70" s="72" t="s">
        <v>54</v>
      </c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D70" s="75" t="s">
        <v>54</v>
      </c>
      <c r="AE70" s="73"/>
      <c r="AF70" s="72" t="s">
        <v>54</v>
      </c>
      <c r="AG70" s="72" t="s">
        <v>54</v>
      </c>
      <c r="AH70" s="72" t="s">
        <v>54</v>
      </c>
      <c r="AI70" s="72" t="s">
        <v>54</v>
      </c>
      <c r="AJ70" s="72" t="s">
        <v>54</v>
      </c>
      <c r="AK70" s="72" t="s">
        <v>54</v>
      </c>
      <c r="AL70" s="72"/>
      <c r="AQ70" s="73"/>
      <c r="AT70" s="76"/>
      <c r="AU70" s="72"/>
      <c r="AV70" s="76"/>
      <c r="AW70" s="76"/>
      <c r="AX70" s="77"/>
      <c r="AY70" s="72" t="s">
        <v>54</v>
      </c>
      <c r="AZ70" s="72" t="s">
        <v>54</v>
      </c>
      <c r="BA70" s="72" t="s">
        <v>54</v>
      </c>
      <c r="BB70" s="72" t="s">
        <v>54</v>
      </c>
      <c r="BC70" s="72" t="s">
        <v>54</v>
      </c>
      <c r="BD70" s="72" t="s">
        <v>54</v>
      </c>
      <c r="BE70" s="72" t="s">
        <v>54</v>
      </c>
      <c r="BF70" s="72" t="s">
        <v>54</v>
      </c>
      <c r="BG70" s="72" t="s">
        <v>54</v>
      </c>
      <c r="BH70" s="72" t="s">
        <v>54</v>
      </c>
      <c r="BI70" s="72"/>
      <c r="BJ70" s="79"/>
      <c r="BK70" s="88" t="str">
        <f t="shared" ref="BK70" si="11">IF(G70="B-C",IF(AND(SUM(L70:O70)=0,P70=1,Q70=0),1,IF(L70="-","-",0)),IF(AND(SUM(L70:O70)=0,P70=0,Q70=1),1,IF(L70="-","-",0)))</f>
        <v>-</v>
      </c>
      <c r="BL70" s="89" t="str">
        <f t="shared" ref="BL70" si="12">IF(AND(SUM(L70:O70)=0,P70=1,Q70=1),1,IF(L70="-","-",0))</f>
        <v>-</v>
      </c>
      <c r="BM70" s="89" t="str">
        <f t="shared" ref="BM70" si="13">IF(G70="B-C",IF(AND(SUM(L70:O70)=0,P70=0,Q70=1),1,IF(L70="-","-",0)),IF(AND(SUM(L70:O70)=0,P70=1,Q70=0),1,IF(L70="-","-",0)))</f>
        <v>-</v>
      </c>
      <c r="BN70" s="88" t="str">
        <f t="shared" ref="BN70" si="14">IF(AND(SUM(L70:O70)&gt;0,P70=0,Q70=0),1,IF(L70="-","-",0))</f>
        <v>-</v>
      </c>
    </row>
    <row r="71" spans="1:66" x14ac:dyDescent="0.25">
      <c r="AA71" s="63" t="s">
        <v>66</v>
      </c>
      <c r="AB71" s="63" t="s">
        <v>67</v>
      </c>
      <c r="AC71" s="63"/>
      <c r="AD71" s="64">
        <f>COUNT(AD5:AD70)</f>
        <v>39</v>
      </c>
    </row>
    <row r="72" spans="1:66" x14ac:dyDescent="0.25">
      <c r="AA72" s="63" t="s">
        <v>68</v>
      </c>
      <c r="AB72" s="63" t="s">
        <v>69</v>
      </c>
      <c r="AC72" s="63"/>
      <c r="AD72" s="64">
        <f>SUM(AD5:AD70)</f>
        <v>1</v>
      </c>
    </row>
    <row r="73" spans="1:66" x14ac:dyDescent="0.25">
      <c r="AA73" s="63"/>
      <c r="AB73" s="63" t="s">
        <v>70</v>
      </c>
      <c r="AC73" s="63"/>
      <c r="AD73" s="65">
        <f>COUNT(L5:L70)</f>
        <v>39</v>
      </c>
    </row>
    <row r="74" spans="1:66" x14ac:dyDescent="0.25">
      <c r="AA74" s="65"/>
      <c r="AB74" s="65"/>
      <c r="AC74" s="63"/>
      <c r="AD74" s="64"/>
    </row>
    <row r="75" spans="1:66" x14ac:dyDescent="0.25">
      <c r="AA75" s="65"/>
      <c r="AB75" s="65"/>
      <c r="AC75" s="63"/>
      <c r="AD75" s="64"/>
    </row>
    <row r="76" spans="1:66" x14ac:dyDescent="0.25">
      <c r="AA76" s="65"/>
      <c r="AB76" s="65"/>
      <c r="AC76" s="63"/>
      <c r="AD76" s="64"/>
    </row>
    <row r="77" spans="1:66" x14ac:dyDescent="0.25">
      <c r="AA77" s="63" t="s">
        <v>71</v>
      </c>
      <c r="AB77" s="63"/>
      <c r="AC77" s="63"/>
      <c r="AD77" s="64"/>
    </row>
    <row r="78" spans="1:66" x14ac:dyDescent="0.25">
      <c r="AA78" s="63"/>
      <c r="AB78" s="63"/>
      <c r="AC78" s="63"/>
      <c r="AD78" s="64"/>
    </row>
    <row r="79" spans="1:66" x14ac:dyDescent="0.25">
      <c r="AA79" s="63" t="s">
        <v>75</v>
      </c>
      <c r="AB79" s="63"/>
      <c r="AC79" s="63"/>
      <c r="AD79" s="64" t="e">
        <f>AD70+Week1_PM!AD70+Week2_AM!AD70+'Week2_PM '!AD70+'Week3_AM '!AD70+'Week3_PM  '!AD69</f>
        <v>#VALUE!</v>
      </c>
    </row>
    <row r="80" spans="1:66" x14ac:dyDescent="0.25">
      <c r="AA80" s="63" t="s">
        <v>68</v>
      </c>
      <c r="AB80" s="63" t="s">
        <v>69</v>
      </c>
      <c r="AC80" s="63"/>
      <c r="AD80" s="64">
        <f>AD71+Week1_PM!AD71+Week2_AM!AD71+'Week2_PM '!AD71+'Week3_AM '!AD71+'Week3_PM  '!AD70</f>
        <v>51</v>
      </c>
    </row>
    <row r="81" spans="27:30" x14ac:dyDescent="0.25">
      <c r="AA81" s="63" t="s">
        <v>70</v>
      </c>
      <c r="AC81" s="63"/>
      <c r="AD81" s="64"/>
    </row>
    <row r="82" spans="27:30" x14ac:dyDescent="0.25">
      <c r="AA82" s="2" t="s">
        <v>78</v>
      </c>
      <c r="AD82" s="17">
        <f>SUM(AD73+Week1_PM!AD73+Week1_PM!AD72+Week2_AM!AD72+'Week2_PM '!AD72+'Week3_AM '!AD72+'Week3_PM  '!AD72)</f>
        <v>412</v>
      </c>
    </row>
    <row r="83" spans="27:30" x14ac:dyDescent="0.25">
      <c r="AA83" s="63"/>
      <c r="AB83" s="63" t="s">
        <v>72</v>
      </c>
      <c r="AC83" s="63"/>
      <c r="AD83" s="64">
        <v>4</v>
      </c>
    </row>
    <row r="84" spans="27:30" x14ac:dyDescent="0.25">
      <c r="AA84" s="63"/>
      <c r="AB84" s="63" t="s">
        <v>66</v>
      </c>
      <c r="AC84" s="63"/>
      <c r="AD84" s="64">
        <v>10</v>
      </c>
    </row>
    <row r="85" spans="27:30" x14ac:dyDescent="0.25">
      <c r="AA85" s="63"/>
      <c r="AB85" s="63"/>
      <c r="AC85" s="63"/>
      <c r="AD85" s="64"/>
    </row>
    <row r="86" spans="27:30" x14ac:dyDescent="0.25">
      <c r="AA86" s="63" t="s">
        <v>76</v>
      </c>
      <c r="AB86" s="63" t="s">
        <v>73</v>
      </c>
      <c r="AC86" s="63"/>
      <c r="AD86" s="64">
        <f>SUM(AD72+Week2_AM!AD71+'Week3_AM '!AD71+'Week3_AM '!AD71)</f>
        <v>1</v>
      </c>
    </row>
    <row r="87" spans="27:30" x14ac:dyDescent="0.25">
      <c r="AA87" s="63"/>
      <c r="AB87" s="63" t="s">
        <v>74</v>
      </c>
      <c r="AC87" s="63"/>
      <c r="AD87" s="64">
        <f>SUM(Week1_PM!AD71+'Week2_PM '!AD71+'Week3_PM  '!AD70)</f>
        <v>12</v>
      </c>
    </row>
    <row r="88" spans="27:30" x14ac:dyDescent="0.25">
      <c r="AA88" s="65" t="s">
        <v>70</v>
      </c>
      <c r="AB88" s="65" t="s">
        <v>73</v>
      </c>
      <c r="AC88" s="63"/>
      <c r="AD88" s="64">
        <f>SUM(AD73+Week2_AM!AD72+'Week3_AM '!AD72)</f>
        <v>151</v>
      </c>
    </row>
    <row r="89" spans="27:30" x14ac:dyDescent="0.25">
      <c r="AB89" s="2" t="s">
        <v>74</v>
      </c>
      <c r="AD89" s="17">
        <f>Week1_PM!AD72+'Week2_PM '!AD72+'Week3_PM  '!AD72</f>
        <v>261</v>
      </c>
    </row>
  </sheetData>
  <sortState ref="F5:BF11">
    <sortCondition ref="F5:F11"/>
  </sortState>
  <mergeCells count="2">
    <mergeCell ref="K2:AD2"/>
    <mergeCell ref="AE2:AX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36"/>
  <sheetViews>
    <sheetView zoomScale="70" zoomScaleNormal="70" zoomScalePageLayoutView="70" workbookViewId="0">
      <pane ySplit="3" topLeftCell="A33" activePane="bottomLeft" state="frozen"/>
      <selection activeCell="D1" sqref="D1"/>
      <selection pane="bottomLeft" activeCell="AD43" sqref="AD43:AD69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bestFit="1" customWidth="1"/>
    <col min="7" max="7" width="5.125" style="2" customWidth="1"/>
    <col min="8" max="8" width="5.5" style="4" bestFit="1" customWidth="1"/>
    <col min="9" max="9" width="5" style="4" customWidth="1"/>
    <col min="10" max="10" width="4.375" style="22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29" customWidth="1"/>
    <col min="26" max="28" width="7.125" style="13" customWidth="1"/>
    <col min="29" max="29" width="1" customWidth="1"/>
    <col min="30" max="30" width="9.87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4.625" style="13" customWidth="1"/>
    <col min="41" max="41" width="7.125" style="13" customWidth="1"/>
    <col min="42" max="42" width="7.875" style="13" bestFit="1" customWidth="1"/>
    <col min="43" max="43" width="7.125" style="13" bestFit="1" customWidth="1"/>
    <col min="44" max="44" width="3.5" style="29" customWidth="1"/>
    <col min="45" max="45" width="7.125" style="13" bestFit="1" customWidth="1"/>
    <col min="46" max="46" width="8.375" style="13" bestFit="1" customWidth="1"/>
    <col min="47" max="47" width="8.375" style="13" customWidth="1"/>
    <col min="48" max="48" width="9.125" style="13" customWidth="1"/>
    <col min="49" max="49" width="1.875" style="48" customWidth="1"/>
    <col min="50" max="50" width="6.375" style="3" customWidth="1"/>
    <col min="51" max="51" width="7.375" customWidth="1"/>
    <col min="52" max="52" width="6.875" bestFit="1" customWidth="1"/>
    <col min="53" max="53" width="7.875" bestFit="1" customWidth="1"/>
    <col min="54" max="54" width="6.875" style="2" bestFit="1" customWidth="1"/>
    <col min="55" max="55" width="5.375" style="2" bestFit="1" customWidth="1"/>
    <col min="56" max="56" width="5" style="2" bestFit="1" customWidth="1"/>
    <col min="57" max="57" width="3.5" style="2" bestFit="1" customWidth="1"/>
    <col min="58" max="58" width="7.125" style="2" customWidth="1"/>
    <col min="59" max="59" width="5.375" style="2" bestFit="1" customWidth="1"/>
    <col min="60" max="60" width="4.125" bestFit="1" customWidth="1"/>
  </cols>
  <sheetData>
    <row r="1" spans="1:65" x14ac:dyDescent="0.25">
      <c r="K1" s="95" t="s">
        <v>20</v>
      </c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7"/>
      <c r="AE1" s="98" t="s">
        <v>21</v>
      </c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100"/>
      <c r="AW1" s="45"/>
      <c r="AX1" s="4"/>
      <c r="AY1" s="2"/>
      <c r="AZ1" s="2"/>
      <c r="BA1" s="2"/>
    </row>
    <row r="2" spans="1:65" s="3" customFormat="1" x14ac:dyDescent="0.25">
      <c r="H2" s="4"/>
      <c r="I2" s="4"/>
      <c r="J2" s="23"/>
      <c r="K2" s="11" t="s">
        <v>24</v>
      </c>
      <c r="L2" s="3">
        <v>2</v>
      </c>
      <c r="S2" s="12"/>
      <c r="T2" s="12"/>
      <c r="U2" s="12"/>
      <c r="V2" s="4" t="s">
        <v>35</v>
      </c>
      <c r="W2" s="4" t="s">
        <v>35</v>
      </c>
      <c r="X2" s="4" t="s">
        <v>35</v>
      </c>
      <c r="Y2" s="8"/>
      <c r="Z2" s="12" t="s">
        <v>36</v>
      </c>
      <c r="AA2" s="3" t="s">
        <v>36</v>
      </c>
      <c r="AB2" s="3" t="s">
        <v>36</v>
      </c>
      <c r="AD2" s="15"/>
      <c r="AE2" s="4" t="s">
        <v>24</v>
      </c>
      <c r="AF2" s="3">
        <v>2</v>
      </c>
      <c r="AK2" s="12"/>
      <c r="AL2" s="12"/>
      <c r="AM2" s="12"/>
      <c r="AN2" s="12"/>
      <c r="AO2" s="4" t="s">
        <v>35</v>
      </c>
      <c r="AP2" s="4" t="s">
        <v>35</v>
      </c>
      <c r="AQ2" s="4" t="s">
        <v>35</v>
      </c>
      <c r="AR2" s="8"/>
      <c r="AS2" s="3" t="s">
        <v>36</v>
      </c>
      <c r="AT2" s="3" t="s">
        <v>36</v>
      </c>
      <c r="AU2" s="12" t="s">
        <v>36</v>
      </c>
      <c r="AW2" s="46"/>
      <c r="BB2" s="4"/>
      <c r="BC2" s="4"/>
      <c r="BD2" s="4"/>
      <c r="BE2" s="4"/>
      <c r="BF2" s="4"/>
      <c r="BG2" s="4"/>
    </row>
    <row r="3" spans="1:65" s="5" customFormat="1" ht="46.35" customHeight="1" x14ac:dyDescent="0.25">
      <c r="A3" s="5" t="s">
        <v>0</v>
      </c>
      <c r="B3" s="5" t="s">
        <v>16</v>
      </c>
      <c r="C3" s="5" t="s">
        <v>39</v>
      </c>
      <c r="D3" s="5" t="s">
        <v>40</v>
      </c>
      <c r="E3" s="6" t="s">
        <v>1</v>
      </c>
      <c r="F3" s="6" t="s">
        <v>2</v>
      </c>
      <c r="G3" s="39" t="s">
        <v>22</v>
      </c>
      <c r="H3" s="6" t="s">
        <v>41</v>
      </c>
      <c r="I3" s="44" t="s">
        <v>49</v>
      </c>
      <c r="J3" s="23" t="s">
        <v>45</v>
      </c>
      <c r="K3" s="5" t="s">
        <v>25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31" t="s">
        <v>34</v>
      </c>
      <c r="T3" s="36" t="s">
        <v>42</v>
      </c>
      <c r="U3" s="36"/>
      <c r="V3" s="6" t="s">
        <v>29</v>
      </c>
      <c r="W3" s="6" t="s">
        <v>14</v>
      </c>
      <c r="X3" s="6" t="s">
        <v>37</v>
      </c>
      <c r="Y3" s="34"/>
      <c r="Z3" s="6" t="s">
        <v>29</v>
      </c>
      <c r="AA3" s="6" t="s">
        <v>14</v>
      </c>
      <c r="AB3" s="6" t="s">
        <v>37</v>
      </c>
      <c r="AD3" s="38" t="s">
        <v>43</v>
      </c>
      <c r="AE3" s="5" t="s">
        <v>25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33</v>
      </c>
      <c r="AM3" s="30" t="s">
        <v>34</v>
      </c>
      <c r="AN3" s="36" t="s">
        <v>42</v>
      </c>
      <c r="AO3" s="6" t="s">
        <v>14</v>
      </c>
      <c r="AP3" s="6" t="s">
        <v>37</v>
      </c>
      <c r="AQ3" s="6" t="s">
        <v>29</v>
      </c>
      <c r="AR3" s="34"/>
      <c r="AS3" s="6" t="s">
        <v>15</v>
      </c>
      <c r="AT3" s="26" t="s">
        <v>29</v>
      </c>
      <c r="AU3" s="26" t="s">
        <v>29</v>
      </c>
      <c r="AV3" s="37" t="s">
        <v>43</v>
      </c>
      <c r="AW3" s="47"/>
      <c r="AX3" s="42" t="s">
        <v>5</v>
      </c>
      <c r="AY3" s="42" t="s">
        <v>6</v>
      </c>
      <c r="AZ3" s="6" t="s">
        <v>7</v>
      </c>
      <c r="BA3" s="6" t="s">
        <v>8</v>
      </c>
      <c r="BB3" s="6" t="s">
        <v>9</v>
      </c>
      <c r="BC3" s="6" t="s">
        <v>10</v>
      </c>
      <c r="BD3" s="6" t="s">
        <v>11</v>
      </c>
      <c r="BE3" s="6" t="s">
        <v>12</v>
      </c>
      <c r="BF3" s="37" t="s">
        <v>13</v>
      </c>
      <c r="BG3" s="6" t="s">
        <v>4</v>
      </c>
      <c r="BH3" s="5" t="s">
        <v>3</v>
      </c>
      <c r="BI3" s="6"/>
      <c r="BJ3" s="6" t="s">
        <v>79</v>
      </c>
      <c r="BK3" s="5" t="s">
        <v>80</v>
      </c>
      <c r="BL3" s="5" t="s">
        <v>81</v>
      </c>
      <c r="BM3" s="5" t="s">
        <v>82</v>
      </c>
    </row>
    <row r="4" spans="1:65" s="20" customFormat="1" x14ac:dyDescent="0.25">
      <c r="A4" s="40">
        <v>42105</v>
      </c>
      <c r="B4" s="49" t="str">
        <f t="shared" ref="B4:B18" si="0">RIGHT(YEAR(A4),2)&amp;TEXT(A4-DATE(YEAR(A4),1,0),"000")</f>
        <v>15101</v>
      </c>
      <c r="C4" s="20" t="s">
        <v>46</v>
      </c>
      <c r="D4" s="20" t="s">
        <v>26</v>
      </c>
      <c r="E4" s="27">
        <v>1</v>
      </c>
      <c r="F4" s="27">
        <v>1</v>
      </c>
      <c r="G4" s="27" t="s">
        <v>28</v>
      </c>
      <c r="H4" s="41">
        <v>1801</v>
      </c>
      <c r="I4" s="41">
        <f t="shared" ref="I4:I10" si="1">H4-600</f>
        <v>1201</v>
      </c>
      <c r="J4" s="21" t="s">
        <v>47</v>
      </c>
      <c r="K4" s="50"/>
      <c r="L4" s="27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D4" s="22">
        <v>0</v>
      </c>
      <c r="AE4" s="41"/>
      <c r="AF4" s="27">
        <v>0</v>
      </c>
      <c r="AG4" s="27">
        <v>0</v>
      </c>
      <c r="AH4" s="27">
        <v>0</v>
      </c>
      <c r="AI4" s="27">
        <v>0</v>
      </c>
      <c r="AJ4" s="27">
        <v>0</v>
      </c>
      <c r="AK4" s="27">
        <v>0</v>
      </c>
      <c r="AL4" s="27"/>
      <c r="AM4" s="43"/>
      <c r="AN4" s="43"/>
      <c r="AO4" s="43"/>
      <c r="AP4" s="43"/>
      <c r="AR4" s="41"/>
      <c r="AU4" s="51"/>
      <c r="AV4" s="27"/>
      <c r="AW4" s="52"/>
      <c r="AX4" s="41">
        <v>73.2</v>
      </c>
      <c r="AY4" s="27">
        <v>73.2</v>
      </c>
      <c r="AZ4" s="27">
        <v>1014</v>
      </c>
      <c r="BA4" s="27">
        <v>1014</v>
      </c>
      <c r="BB4" s="27">
        <v>0</v>
      </c>
      <c r="BC4" s="27">
        <v>1</v>
      </c>
      <c r="BD4" s="27">
        <v>4</v>
      </c>
      <c r="BE4" s="27">
        <v>2</v>
      </c>
      <c r="BF4" s="27" t="s">
        <v>17</v>
      </c>
      <c r="BG4" s="27">
        <v>7</v>
      </c>
      <c r="BJ4" s="87">
        <f>IF(G4="B-C",IF(AND(SUM(L4:O4)=0,P4=1,Q4=0),1,IF(L4="-","-",0)),IF(AND(SUM(L4:O4)=0,P4=0,Q4=1),1,IF(L4="-","-",0)))</f>
        <v>0</v>
      </c>
      <c r="BK4" s="87">
        <f>IF(AND(SUM(L4:O4)=0,P4=1,Q4=1),1,IF(L4="-","-",0))</f>
        <v>0</v>
      </c>
      <c r="BL4" s="86">
        <f>IF(G4="B-C",IF(AND(SUM(L4:O4)=0,P4=0,Q4=1),1,IF(L4="-","-",0)),IF(AND(SUM(L4:O4)=0,P4=1,Q4=0),1,IF(L4="-","-",0)))</f>
        <v>0</v>
      </c>
      <c r="BM4" s="87">
        <f>IF(AND(SUM(L4:O4)&gt;0,P4=0,Q4=0),1,IF(L4="-","-",0))</f>
        <v>0</v>
      </c>
    </row>
    <row r="5" spans="1:65" s="20" customFormat="1" x14ac:dyDescent="0.25">
      <c r="A5" s="40">
        <v>42105</v>
      </c>
      <c r="B5" s="49" t="str">
        <f t="shared" si="0"/>
        <v>15101</v>
      </c>
      <c r="C5" s="20" t="s">
        <v>46</v>
      </c>
      <c r="D5" s="20" t="s">
        <v>26</v>
      </c>
      <c r="E5" s="27">
        <v>1</v>
      </c>
      <c r="F5" s="27">
        <v>2</v>
      </c>
      <c r="G5" s="27" t="s">
        <v>28</v>
      </c>
      <c r="H5" s="41">
        <v>1817</v>
      </c>
      <c r="I5" s="41">
        <f t="shared" si="1"/>
        <v>1217</v>
      </c>
      <c r="J5" s="21" t="s">
        <v>47</v>
      </c>
      <c r="K5" s="50"/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>
        <v>0</v>
      </c>
      <c r="AE5" s="41"/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/>
      <c r="AM5" s="43"/>
      <c r="AN5" s="43"/>
      <c r="AO5" s="43"/>
      <c r="AP5" s="43"/>
      <c r="AT5" s="53"/>
      <c r="AU5" s="51"/>
      <c r="AV5" s="27"/>
      <c r="AW5" s="54"/>
      <c r="AX5" s="41">
        <v>73.2</v>
      </c>
      <c r="AY5" s="27">
        <v>73.2</v>
      </c>
      <c r="AZ5" s="27">
        <v>1014</v>
      </c>
      <c r="BA5" s="27">
        <v>1014</v>
      </c>
      <c r="BB5" s="27">
        <v>0</v>
      </c>
      <c r="BC5" s="27">
        <v>2</v>
      </c>
      <c r="BD5" s="27">
        <v>8</v>
      </c>
      <c r="BE5" s="27">
        <v>2</v>
      </c>
      <c r="BF5" s="27" t="s">
        <v>18</v>
      </c>
      <c r="BG5" s="27">
        <v>7</v>
      </c>
      <c r="BJ5" s="87">
        <f t="shared" ref="BJ5:BJ68" si="2">IF(G5="B-C",IF(AND(SUM(L5:O5)=0,P5=1,Q5=0),1,IF(L5="-","-",0)),IF(AND(SUM(L5:O5)=0,P5=0,Q5=1),1,IF(L5="-","-",0)))</f>
        <v>0</v>
      </c>
      <c r="BK5" s="87">
        <f t="shared" ref="BK5:BK68" si="3">IF(AND(SUM(L5:O5)=0,P5=1,Q5=1),1,IF(L5="-","-",0))</f>
        <v>0</v>
      </c>
      <c r="BL5" s="86">
        <f t="shared" ref="BL5:BL68" si="4">IF(G5="B-C",IF(AND(SUM(L5:O5)=0,P5=0,Q5=1),1,IF(L5="-","-",0)),IF(AND(SUM(L5:O5)=0,P5=1,Q5=0),1,IF(L5="-","-",0)))</f>
        <v>0</v>
      </c>
      <c r="BM5" s="87">
        <f t="shared" ref="BM5:BM68" si="5">IF(AND(SUM(L5:O5)&gt;0,P5=0,Q5=0),1,IF(L5="-","-",0))</f>
        <v>0</v>
      </c>
    </row>
    <row r="6" spans="1:65" s="20" customFormat="1" x14ac:dyDescent="0.25">
      <c r="A6" s="40">
        <v>42105</v>
      </c>
      <c r="B6" s="49" t="str">
        <f t="shared" si="0"/>
        <v>15101</v>
      </c>
      <c r="C6" s="20" t="s">
        <v>46</v>
      </c>
      <c r="D6" s="20" t="s">
        <v>26</v>
      </c>
      <c r="E6" s="27">
        <v>1</v>
      </c>
      <c r="F6" s="27">
        <v>3</v>
      </c>
      <c r="G6" s="27" t="s">
        <v>28</v>
      </c>
      <c r="H6" s="41">
        <v>1834</v>
      </c>
      <c r="I6" s="41">
        <f t="shared" si="1"/>
        <v>1234</v>
      </c>
      <c r="J6" s="21" t="s">
        <v>47</v>
      </c>
      <c r="K6" s="50"/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>
        <v>0</v>
      </c>
      <c r="AE6" s="41"/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/>
      <c r="AM6" s="43"/>
      <c r="AN6" s="43"/>
      <c r="AO6" s="43"/>
      <c r="AP6" s="43"/>
      <c r="AT6" s="53"/>
      <c r="AU6" s="51"/>
      <c r="AV6" s="27"/>
      <c r="AW6" s="54"/>
      <c r="AX6" s="41">
        <v>73.2</v>
      </c>
      <c r="AY6" s="27">
        <v>73.2</v>
      </c>
      <c r="AZ6" s="27">
        <v>1014</v>
      </c>
      <c r="BA6" s="27">
        <v>1014</v>
      </c>
      <c r="BB6" s="27">
        <v>0</v>
      </c>
      <c r="BC6" s="27">
        <v>1</v>
      </c>
      <c r="BD6" s="27">
        <v>4</v>
      </c>
      <c r="BE6" s="27">
        <v>2</v>
      </c>
      <c r="BF6" s="27" t="s">
        <v>17</v>
      </c>
      <c r="BG6" s="27">
        <v>7</v>
      </c>
      <c r="BJ6" s="87">
        <f t="shared" si="2"/>
        <v>0</v>
      </c>
      <c r="BK6" s="87">
        <f t="shared" si="3"/>
        <v>0</v>
      </c>
      <c r="BL6" s="86">
        <f t="shared" si="4"/>
        <v>0</v>
      </c>
      <c r="BM6" s="87">
        <f t="shared" si="5"/>
        <v>0</v>
      </c>
    </row>
    <row r="7" spans="1:65" s="20" customFormat="1" x14ac:dyDescent="0.25">
      <c r="A7" s="40">
        <v>42105</v>
      </c>
      <c r="B7" s="49" t="str">
        <f t="shared" si="0"/>
        <v>15101</v>
      </c>
      <c r="C7" s="20" t="s">
        <v>46</v>
      </c>
      <c r="D7" s="20" t="s">
        <v>26</v>
      </c>
      <c r="E7" s="27">
        <v>1</v>
      </c>
      <c r="F7" s="27">
        <v>4</v>
      </c>
      <c r="G7" s="27" t="s">
        <v>28</v>
      </c>
      <c r="H7" s="41">
        <v>1920</v>
      </c>
      <c r="I7" s="41">
        <f t="shared" si="1"/>
        <v>1320</v>
      </c>
      <c r="J7" s="21" t="s">
        <v>47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>
        <v>0</v>
      </c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43"/>
      <c r="AO7" s="43"/>
      <c r="AP7" s="43"/>
      <c r="AT7" s="53"/>
      <c r="AU7" s="51"/>
      <c r="AV7" s="27"/>
      <c r="AW7" s="54"/>
      <c r="AX7" s="41">
        <v>73.2</v>
      </c>
      <c r="AY7" s="27">
        <v>73.2</v>
      </c>
      <c r="AZ7" s="27">
        <v>1014</v>
      </c>
      <c r="BA7" s="27">
        <v>1014</v>
      </c>
      <c r="BB7" s="27">
        <v>0</v>
      </c>
      <c r="BC7" s="27">
        <v>2</v>
      </c>
      <c r="BD7" s="27">
        <v>8</v>
      </c>
      <c r="BE7" s="27">
        <v>2</v>
      </c>
      <c r="BF7" s="27" t="s">
        <v>17</v>
      </c>
      <c r="BG7" s="27">
        <v>7</v>
      </c>
      <c r="BJ7" s="87">
        <f t="shared" si="2"/>
        <v>0</v>
      </c>
      <c r="BK7" s="87">
        <f t="shared" si="3"/>
        <v>0</v>
      </c>
      <c r="BL7" s="86">
        <f t="shared" si="4"/>
        <v>0</v>
      </c>
      <c r="BM7" s="87">
        <f t="shared" si="5"/>
        <v>0</v>
      </c>
    </row>
    <row r="8" spans="1:65" s="20" customFormat="1" x14ac:dyDescent="0.25">
      <c r="A8" s="40">
        <v>42105</v>
      </c>
      <c r="B8" s="49" t="str">
        <f t="shared" si="0"/>
        <v>15101</v>
      </c>
      <c r="C8" s="20" t="s">
        <v>46</v>
      </c>
      <c r="D8" s="20" t="s">
        <v>26</v>
      </c>
      <c r="E8" s="27">
        <v>1</v>
      </c>
      <c r="F8" s="27">
        <v>5</v>
      </c>
      <c r="G8" s="27" t="s">
        <v>28</v>
      </c>
      <c r="H8" s="41">
        <v>1932</v>
      </c>
      <c r="I8" s="41">
        <f t="shared" si="1"/>
        <v>1332</v>
      </c>
      <c r="J8" s="21" t="s">
        <v>47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>
        <v>0</v>
      </c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43"/>
      <c r="AO8" s="43"/>
      <c r="AP8" s="43"/>
      <c r="AT8" s="53"/>
      <c r="AU8" s="51"/>
      <c r="AV8" s="27"/>
      <c r="AW8" s="54"/>
      <c r="AX8" s="41">
        <v>73.2</v>
      </c>
      <c r="AY8" s="27">
        <v>73.2</v>
      </c>
      <c r="AZ8" s="27">
        <v>1014</v>
      </c>
      <c r="BA8" s="27">
        <v>1014</v>
      </c>
      <c r="BB8" s="27">
        <v>0</v>
      </c>
      <c r="BC8" s="27">
        <v>2</v>
      </c>
      <c r="BD8" s="27">
        <v>7</v>
      </c>
      <c r="BE8" s="27">
        <v>2</v>
      </c>
      <c r="BF8" s="27" t="s">
        <v>17</v>
      </c>
      <c r="BG8" s="27">
        <v>7</v>
      </c>
      <c r="BJ8" s="87">
        <f t="shared" si="2"/>
        <v>0</v>
      </c>
      <c r="BK8" s="87">
        <f t="shared" si="3"/>
        <v>0</v>
      </c>
      <c r="BL8" s="86">
        <f t="shared" si="4"/>
        <v>0</v>
      </c>
      <c r="BM8" s="87">
        <f t="shared" si="5"/>
        <v>0</v>
      </c>
    </row>
    <row r="9" spans="1:65" s="20" customFormat="1" x14ac:dyDescent="0.25">
      <c r="A9" s="40">
        <v>42105</v>
      </c>
      <c r="B9" s="49" t="str">
        <f t="shared" si="0"/>
        <v>15101</v>
      </c>
      <c r="C9" s="20" t="s">
        <v>46</v>
      </c>
      <c r="D9" s="20" t="s">
        <v>26</v>
      </c>
      <c r="E9" s="27">
        <v>1</v>
      </c>
      <c r="F9" s="27">
        <v>6</v>
      </c>
      <c r="G9" s="27" t="s">
        <v>28</v>
      </c>
      <c r="H9" s="41">
        <v>1848</v>
      </c>
      <c r="I9" s="41">
        <f t="shared" si="1"/>
        <v>1248</v>
      </c>
      <c r="J9" s="21" t="s">
        <v>47</v>
      </c>
      <c r="K9" s="50"/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>
        <v>0</v>
      </c>
      <c r="AE9" s="41"/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/>
      <c r="AM9" s="43"/>
      <c r="AN9" s="43"/>
      <c r="AO9" s="43"/>
      <c r="AP9" s="43"/>
      <c r="AT9" s="53"/>
      <c r="AU9" s="51"/>
      <c r="AV9" s="27"/>
      <c r="AW9" s="54"/>
      <c r="AX9" s="41">
        <v>73.2</v>
      </c>
      <c r="AY9" s="27">
        <v>73.2</v>
      </c>
      <c r="AZ9" s="27">
        <v>1014</v>
      </c>
      <c r="BA9" s="27">
        <v>1014</v>
      </c>
      <c r="BB9" s="27">
        <v>0</v>
      </c>
      <c r="BC9" s="27">
        <v>3</v>
      </c>
      <c r="BD9" s="27">
        <v>9</v>
      </c>
      <c r="BE9" s="27">
        <v>2</v>
      </c>
      <c r="BF9" s="27" t="s">
        <v>17</v>
      </c>
      <c r="BG9" s="27">
        <v>7</v>
      </c>
      <c r="BJ9" s="87">
        <f t="shared" si="2"/>
        <v>0</v>
      </c>
      <c r="BK9" s="87">
        <f t="shared" si="3"/>
        <v>0</v>
      </c>
      <c r="BL9" s="86">
        <f t="shared" si="4"/>
        <v>0</v>
      </c>
      <c r="BM9" s="87">
        <f t="shared" si="5"/>
        <v>0</v>
      </c>
    </row>
    <row r="10" spans="1:65" s="71" customFormat="1" x14ac:dyDescent="0.25">
      <c r="A10" s="69">
        <v>42105</v>
      </c>
      <c r="B10" s="70" t="str">
        <f t="shared" si="0"/>
        <v>15101</v>
      </c>
      <c r="C10" s="71" t="s">
        <v>46</v>
      </c>
      <c r="D10" s="71" t="s">
        <v>26</v>
      </c>
      <c r="E10" s="72">
        <v>1</v>
      </c>
      <c r="F10" s="72">
        <v>7</v>
      </c>
      <c r="G10" s="72" t="s">
        <v>28</v>
      </c>
      <c r="H10" s="73">
        <v>1859</v>
      </c>
      <c r="I10" s="73">
        <f t="shared" si="1"/>
        <v>1259</v>
      </c>
      <c r="J10" s="74" t="s">
        <v>47</v>
      </c>
      <c r="K10" s="73"/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D10" s="75">
        <v>0</v>
      </c>
      <c r="AE10" s="73"/>
      <c r="AF10" s="72">
        <v>0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L10" s="72"/>
      <c r="AT10" s="72"/>
      <c r="AU10" s="76"/>
      <c r="AV10" s="72"/>
      <c r="AW10" s="81"/>
      <c r="AX10" s="73">
        <v>73.2</v>
      </c>
      <c r="AY10" s="72">
        <v>73.2</v>
      </c>
      <c r="AZ10" s="72">
        <v>1014</v>
      </c>
      <c r="BA10" s="72">
        <v>1014</v>
      </c>
      <c r="BB10" s="72">
        <v>0</v>
      </c>
      <c r="BC10" s="72">
        <v>3</v>
      </c>
      <c r="BD10" s="72">
        <v>7</v>
      </c>
      <c r="BE10" s="72">
        <v>2</v>
      </c>
      <c r="BF10" s="72" t="s">
        <v>17</v>
      </c>
      <c r="BG10" s="72">
        <v>7</v>
      </c>
      <c r="BJ10" s="89">
        <f t="shared" si="2"/>
        <v>0</v>
      </c>
      <c r="BK10" s="89">
        <f t="shared" si="3"/>
        <v>0</v>
      </c>
      <c r="BL10" s="88">
        <f t="shared" si="4"/>
        <v>0</v>
      </c>
      <c r="BM10" s="89">
        <f t="shared" si="5"/>
        <v>0</v>
      </c>
    </row>
    <row r="11" spans="1:65" s="20" customFormat="1" x14ac:dyDescent="0.25">
      <c r="A11" s="40">
        <v>42105</v>
      </c>
      <c r="B11" s="49" t="str">
        <f t="shared" si="0"/>
        <v>15101</v>
      </c>
      <c r="C11" s="20" t="s">
        <v>46</v>
      </c>
      <c r="D11" s="20" t="s">
        <v>50</v>
      </c>
      <c r="E11" s="27">
        <v>2</v>
      </c>
      <c r="F11" s="27">
        <v>1</v>
      </c>
      <c r="G11" s="27" t="s">
        <v>28</v>
      </c>
      <c r="H11" s="41">
        <v>1917</v>
      </c>
      <c r="I11" s="41">
        <f t="shared" ref="I11:I18" si="6">H11-600</f>
        <v>1317</v>
      </c>
      <c r="J11" s="22" t="s">
        <v>17</v>
      </c>
      <c r="K11" s="50"/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/>
      <c r="S11" s="53"/>
      <c r="T11" s="53"/>
      <c r="U11" s="53"/>
      <c r="V11" s="53"/>
      <c r="W11" s="53"/>
      <c r="X11" s="53"/>
      <c r="Y11" s="53"/>
      <c r="Z11" s="53"/>
      <c r="AA11" s="53"/>
      <c r="AB11" s="53"/>
      <c r="AD11" s="22">
        <v>0</v>
      </c>
      <c r="AE11" s="41"/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4"/>
      <c r="AX11" s="55">
        <v>73.400000000000006</v>
      </c>
      <c r="AY11" s="20">
        <v>73.099999999999994</v>
      </c>
      <c r="AZ11" s="20">
        <v>1015.1</v>
      </c>
      <c r="BA11" s="20">
        <v>1015.4</v>
      </c>
      <c r="BB11" s="27">
        <v>0</v>
      </c>
      <c r="BC11" s="27">
        <v>1</v>
      </c>
      <c r="BD11" s="27">
        <v>8.1</v>
      </c>
      <c r="BE11" s="27">
        <v>2</v>
      </c>
      <c r="BF11" s="27" t="s">
        <v>17</v>
      </c>
      <c r="BG11" s="27">
        <v>7</v>
      </c>
      <c r="BJ11" s="87">
        <f t="shared" si="2"/>
        <v>0</v>
      </c>
      <c r="BK11" s="87">
        <f t="shared" si="3"/>
        <v>0</v>
      </c>
      <c r="BL11" s="86">
        <f t="shared" si="4"/>
        <v>0</v>
      </c>
      <c r="BM11" s="87">
        <f t="shared" si="5"/>
        <v>0</v>
      </c>
    </row>
    <row r="12" spans="1:65" s="20" customFormat="1" x14ac:dyDescent="0.25">
      <c r="A12" s="40">
        <v>42105</v>
      </c>
      <c r="B12" s="49" t="str">
        <f t="shared" si="0"/>
        <v>15101</v>
      </c>
      <c r="C12" s="20" t="s">
        <v>46</v>
      </c>
      <c r="D12" s="20" t="s">
        <v>50</v>
      </c>
      <c r="E12" s="27">
        <v>2</v>
      </c>
      <c r="F12" s="27">
        <v>2</v>
      </c>
      <c r="G12" s="27" t="s">
        <v>28</v>
      </c>
      <c r="H12" s="41">
        <v>1904</v>
      </c>
      <c r="I12" s="41">
        <f t="shared" si="6"/>
        <v>1304</v>
      </c>
      <c r="J12" s="22" t="s">
        <v>17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22">
        <v>0</v>
      </c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4"/>
      <c r="AX12" s="55">
        <v>73.400000000000006</v>
      </c>
      <c r="AY12" s="20">
        <v>73.099999999999994</v>
      </c>
      <c r="AZ12" s="20">
        <v>1015.1</v>
      </c>
      <c r="BA12" s="20">
        <v>1015.4</v>
      </c>
      <c r="BB12" s="27">
        <v>0</v>
      </c>
      <c r="BC12" s="27">
        <v>1</v>
      </c>
      <c r="BD12" s="27">
        <v>6.9</v>
      </c>
      <c r="BE12" s="27">
        <v>2</v>
      </c>
      <c r="BF12" s="27" t="s">
        <v>17</v>
      </c>
      <c r="BG12" s="27">
        <v>7</v>
      </c>
      <c r="BJ12" s="87">
        <f t="shared" si="2"/>
        <v>0</v>
      </c>
      <c r="BK12" s="87">
        <f t="shared" si="3"/>
        <v>0</v>
      </c>
      <c r="BL12" s="86">
        <f t="shared" si="4"/>
        <v>0</v>
      </c>
      <c r="BM12" s="87">
        <f t="shared" si="5"/>
        <v>0</v>
      </c>
    </row>
    <row r="13" spans="1:65" s="20" customFormat="1" x14ac:dyDescent="0.25">
      <c r="A13" s="40">
        <v>42105</v>
      </c>
      <c r="B13" s="49" t="str">
        <f t="shared" si="0"/>
        <v>15101</v>
      </c>
      <c r="C13" s="20" t="s">
        <v>46</v>
      </c>
      <c r="D13" s="20" t="s">
        <v>50</v>
      </c>
      <c r="E13" s="27">
        <v>2</v>
      </c>
      <c r="F13" s="27">
        <v>3</v>
      </c>
      <c r="G13" s="27" t="s">
        <v>28</v>
      </c>
      <c r="H13" s="41">
        <v>1851</v>
      </c>
      <c r="I13" s="41">
        <f t="shared" si="6"/>
        <v>1251</v>
      </c>
      <c r="J13" s="22" t="s">
        <v>17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53"/>
      <c r="T13" s="53"/>
      <c r="U13" s="53"/>
      <c r="V13" s="53"/>
      <c r="W13" s="53"/>
      <c r="X13" s="53"/>
      <c r="Y13" s="53"/>
      <c r="Z13" s="53"/>
      <c r="AA13" s="53"/>
      <c r="AB13" s="53"/>
      <c r="AD13" s="22">
        <v>0</v>
      </c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4"/>
      <c r="AX13" s="55">
        <v>73.400000000000006</v>
      </c>
      <c r="AY13" s="20">
        <v>73.099999999999994</v>
      </c>
      <c r="AZ13" s="20">
        <v>1015.1</v>
      </c>
      <c r="BA13" s="20">
        <v>1015.4</v>
      </c>
      <c r="BB13" s="27">
        <v>0</v>
      </c>
      <c r="BC13" s="27">
        <v>1</v>
      </c>
      <c r="BD13" s="27">
        <v>2.7</v>
      </c>
      <c r="BE13" s="27">
        <v>2</v>
      </c>
      <c r="BF13" s="27" t="s">
        <v>17</v>
      </c>
      <c r="BG13" s="27">
        <v>7</v>
      </c>
      <c r="BJ13" s="87">
        <f t="shared" si="2"/>
        <v>0</v>
      </c>
      <c r="BK13" s="87">
        <f t="shared" si="3"/>
        <v>0</v>
      </c>
      <c r="BL13" s="86">
        <f t="shared" si="4"/>
        <v>0</v>
      </c>
      <c r="BM13" s="87">
        <f t="shared" si="5"/>
        <v>0</v>
      </c>
    </row>
    <row r="14" spans="1:65" s="20" customFormat="1" x14ac:dyDescent="0.25">
      <c r="A14" s="40">
        <v>42105</v>
      </c>
      <c r="B14" s="49" t="str">
        <f t="shared" si="0"/>
        <v>15101</v>
      </c>
      <c r="C14" s="20" t="s">
        <v>46</v>
      </c>
      <c r="D14" s="20" t="s">
        <v>50</v>
      </c>
      <c r="E14" s="27">
        <v>2</v>
      </c>
      <c r="F14" s="27">
        <v>4</v>
      </c>
      <c r="G14" s="27" t="s">
        <v>28</v>
      </c>
      <c r="H14" s="41">
        <v>1841</v>
      </c>
      <c r="I14" s="41">
        <f t="shared" si="6"/>
        <v>1241</v>
      </c>
      <c r="J14" s="22" t="s">
        <v>17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1</v>
      </c>
      <c r="Q14" s="27">
        <v>0</v>
      </c>
      <c r="R14" s="27"/>
      <c r="S14" s="53"/>
      <c r="T14" s="53"/>
      <c r="U14" s="53"/>
      <c r="V14" s="53" t="s">
        <v>27</v>
      </c>
      <c r="W14" s="53" t="s">
        <v>51</v>
      </c>
      <c r="X14" s="53">
        <v>272</v>
      </c>
      <c r="Y14" s="53"/>
      <c r="Z14" s="53"/>
      <c r="AA14" s="53"/>
      <c r="AB14" s="53"/>
      <c r="AD14" s="22">
        <v>1</v>
      </c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4"/>
      <c r="AX14" s="55">
        <v>73.400000000000006</v>
      </c>
      <c r="AY14" s="20">
        <v>73.099999999999994</v>
      </c>
      <c r="AZ14" s="20">
        <v>1015.1</v>
      </c>
      <c r="BA14" s="20">
        <v>1015.4</v>
      </c>
      <c r="BB14" s="27">
        <v>0</v>
      </c>
      <c r="BC14" s="27">
        <v>1</v>
      </c>
      <c r="BD14" s="27">
        <v>3.8</v>
      </c>
      <c r="BE14" s="27">
        <v>2</v>
      </c>
      <c r="BF14" s="27" t="s">
        <v>17</v>
      </c>
      <c r="BG14" s="27">
        <v>7</v>
      </c>
      <c r="BJ14" s="87">
        <f t="shared" si="2"/>
        <v>1</v>
      </c>
      <c r="BK14" s="87">
        <f t="shared" si="3"/>
        <v>0</v>
      </c>
      <c r="BL14" s="86">
        <f t="shared" si="4"/>
        <v>0</v>
      </c>
      <c r="BM14" s="87">
        <f t="shared" si="5"/>
        <v>0</v>
      </c>
    </row>
    <row r="15" spans="1:65" s="20" customFormat="1" x14ac:dyDescent="0.25">
      <c r="A15" s="40">
        <v>42105</v>
      </c>
      <c r="B15" s="49" t="str">
        <f t="shared" si="0"/>
        <v>15101</v>
      </c>
      <c r="C15" s="20" t="s">
        <v>46</v>
      </c>
      <c r="D15" s="20" t="s">
        <v>50</v>
      </c>
      <c r="E15" s="27">
        <v>2</v>
      </c>
      <c r="F15" s="27">
        <v>5</v>
      </c>
      <c r="G15" s="27" t="s">
        <v>28</v>
      </c>
      <c r="H15" s="41">
        <v>1829</v>
      </c>
      <c r="I15" s="41">
        <f t="shared" si="6"/>
        <v>1229</v>
      </c>
      <c r="J15" s="22" t="s">
        <v>17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D15" s="22">
        <v>0</v>
      </c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4"/>
      <c r="AX15" s="55">
        <v>73.400000000000006</v>
      </c>
      <c r="AY15" s="20">
        <v>73.099999999999994</v>
      </c>
      <c r="AZ15" s="20">
        <v>1015.1</v>
      </c>
      <c r="BA15" s="20">
        <v>1015.4</v>
      </c>
      <c r="BB15" s="27">
        <v>0</v>
      </c>
      <c r="BC15" s="27">
        <v>1</v>
      </c>
      <c r="BD15" s="27">
        <v>5.5</v>
      </c>
      <c r="BE15" s="27">
        <v>2</v>
      </c>
      <c r="BF15" s="27" t="s">
        <v>17</v>
      </c>
      <c r="BG15" s="27">
        <v>7</v>
      </c>
      <c r="BJ15" s="87">
        <f t="shared" si="2"/>
        <v>0</v>
      </c>
      <c r="BK15" s="87">
        <f t="shared" si="3"/>
        <v>0</v>
      </c>
      <c r="BL15" s="86">
        <f t="shared" si="4"/>
        <v>0</v>
      </c>
      <c r="BM15" s="87">
        <f t="shared" si="5"/>
        <v>0</v>
      </c>
    </row>
    <row r="16" spans="1:65" s="20" customFormat="1" x14ac:dyDescent="0.25">
      <c r="A16" s="40">
        <v>42105</v>
      </c>
      <c r="B16" s="49" t="str">
        <f t="shared" si="0"/>
        <v>15101</v>
      </c>
      <c r="C16" s="20" t="s">
        <v>46</v>
      </c>
      <c r="D16" s="20" t="s">
        <v>50</v>
      </c>
      <c r="E16" s="27">
        <v>2</v>
      </c>
      <c r="F16" s="27">
        <v>6</v>
      </c>
      <c r="G16" s="27" t="s">
        <v>28</v>
      </c>
      <c r="H16" s="41">
        <v>1813</v>
      </c>
      <c r="I16" s="41">
        <f t="shared" si="6"/>
        <v>1213</v>
      </c>
      <c r="J16" s="22" t="s">
        <v>17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53"/>
      <c r="T16" s="53"/>
      <c r="U16" s="53"/>
      <c r="V16" s="53"/>
      <c r="W16" s="53"/>
      <c r="X16" s="53"/>
      <c r="Y16" s="53"/>
      <c r="Z16" s="53"/>
      <c r="AA16" s="53"/>
      <c r="AB16" s="53"/>
      <c r="AD16" s="22">
        <v>0</v>
      </c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4"/>
      <c r="AX16" s="55">
        <v>73.400000000000006</v>
      </c>
      <c r="AY16" s="20">
        <v>73.099999999999994</v>
      </c>
      <c r="AZ16" s="20">
        <v>1015.1</v>
      </c>
      <c r="BA16" s="20">
        <v>1015.4</v>
      </c>
      <c r="BB16" s="27">
        <v>0</v>
      </c>
      <c r="BC16" s="27">
        <v>1</v>
      </c>
      <c r="BD16" s="27">
        <v>8.1</v>
      </c>
      <c r="BE16" s="27">
        <v>2</v>
      </c>
      <c r="BF16" s="27" t="s">
        <v>17</v>
      </c>
      <c r="BG16" s="27">
        <v>7</v>
      </c>
      <c r="BJ16" s="87">
        <f t="shared" si="2"/>
        <v>0</v>
      </c>
      <c r="BK16" s="87">
        <f t="shared" si="3"/>
        <v>0</v>
      </c>
      <c r="BL16" s="86">
        <f t="shared" si="4"/>
        <v>0</v>
      </c>
      <c r="BM16" s="87">
        <f t="shared" si="5"/>
        <v>0</v>
      </c>
    </row>
    <row r="17" spans="1:65" s="20" customFormat="1" x14ac:dyDescent="0.25">
      <c r="A17" s="40">
        <v>42105</v>
      </c>
      <c r="B17" s="49" t="str">
        <f t="shared" si="0"/>
        <v>15101</v>
      </c>
      <c r="C17" s="20" t="s">
        <v>46</v>
      </c>
      <c r="D17" s="20" t="s">
        <v>50</v>
      </c>
      <c r="E17" s="27">
        <v>2</v>
      </c>
      <c r="F17" s="27">
        <v>7</v>
      </c>
      <c r="G17" s="27" t="s">
        <v>28</v>
      </c>
      <c r="H17" s="41">
        <v>1802</v>
      </c>
      <c r="I17" s="41">
        <f t="shared" si="6"/>
        <v>1202</v>
      </c>
      <c r="J17" s="22" t="s">
        <v>17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D17" s="22">
        <v>0</v>
      </c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4"/>
      <c r="AX17" s="55">
        <v>73.400000000000006</v>
      </c>
      <c r="AY17" s="20">
        <v>73.099999999999994</v>
      </c>
      <c r="AZ17" s="20">
        <v>1015.1</v>
      </c>
      <c r="BA17" s="20">
        <v>1015.4</v>
      </c>
      <c r="BB17" s="27">
        <v>0</v>
      </c>
      <c r="BC17" s="27">
        <v>1</v>
      </c>
      <c r="BD17" s="27">
        <v>9.8000000000000007</v>
      </c>
      <c r="BE17" s="27">
        <v>2</v>
      </c>
      <c r="BF17" s="27" t="s">
        <v>17</v>
      </c>
      <c r="BG17" s="27">
        <v>7</v>
      </c>
      <c r="BJ17" s="87">
        <f t="shared" si="2"/>
        <v>0</v>
      </c>
      <c r="BK17" s="87">
        <f t="shared" si="3"/>
        <v>0</v>
      </c>
      <c r="BL17" s="86">
        <f t="shared" si="4"/>
        <v>0</v>
      </c>
      <c r="BM17" s="87">
        <f t="shared" si="5"/>
        <v>0</v>
      </c>
    </row>
    <row r="18" spans="1:65" s="71" customFormat="1" x14ac:dyDescent="0.25">
      <c r="A18" s="69">
        <v>42105</v>
      </c>
      <c r="B18" s="70" t="str">
        <f t="shared" si="0"/>
        <v>15101</v>
      </c>
      <c r="C18" s="71" t="s">
        <v>46</v>
      </c>
      <c r="D18" s="71" t="s">
        <v>50</v>
      </c>
      <c r="E18" s="72">
        <v>2</v>
      </c>
      <c r="F18" s="72">
        <v>8</v>
      </c>
      <c r="G18" s="72" t="s">
        <v>28</v>
      </c>
      <c r="H18" s="73">
        <v>1743</v>
      </c>
      <c r="I18" s="73">
        <f t="shared" si="6"/>
        <v>1143</v>
      </c>
      <c r="J18" s="75" t="s">
        <v>17</v>
      </c>
      <c r="K18" s="73"/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D18" s="75">
        <v>0</v>
      </c>
      <c r="AE18" s="73"/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81"/>
      <c r="AX18" s="79">
        <v>73.400000000000006</v>
      </c>
      <c r="AY18" s="71">
        <v>73.099999999999994</v>
      </c>
      <c r="AZ18" s="71">
        <v>1015.1</v>
      </c>
      <c r="BA18" s="71">
        <v>1015.4</v>
      </c>
      <c r="BB18" s="72">
        <v>0</v>
      </c>
      <c r="BC18" s="72">
        <v>1</v>
      </c>
      <c r="BD18" s="72">
        <v>4.7</v>
      </c>
      <c r="BE18" s="72">
        <v>2</v>
      </c>
      <c r="BF18" s="72" t="s">
        <v>17</v>
      </c>
      <c r="BG18" s="72">
        <v>7</v>
      </c>
      <c r="BJ18" s="89">
        <f t="shared" si="2"/>
        <v>0</v>
      </c>
      <c r="BK18" s="89">
        <f t="shared" si="3"/>
        <v>0</v>
      </c>
      <c r="BL18" s="88">
        <f t="shared" si="4"/>
        <v>0</v>
      </c>
      <c r="BM18" s="89">
        <f t="shared" si="5"/>
        <v>0</v>
      </c>
    </row>
    <row r="19" spans="1:65" s="20" customFormat="1" x14ac:dyDescent="0.25">
      <c r="A19" s="40">
        <v>42105</v>
      </c>
      <c r="B19" s="49" t="str">
        <f t="shared" ref="B19:B27" si="7">RIGHT(YEAR(A19),2)&amp;TEXT(A19-DATE(YEAR(A19),1,0),"000")</f>
        <v>15101</v>
      </c>
      <c r="C19" s="20" t="s">
        <v>46</v>
      </c>
      <c r="D19" s="20" t="s">
        <v>38</v>
      </c>
      <c r="E19" s="27">
        <v>4</v>
      </c>
      <c r="F19" s="27">
        <v>1</v>
      </c>
      <c r="G19" s="27" t="s">
        <v>28</v>
      </c>
      <c r="H19" s="41">
        <v>1702</v>
      </c>
      <c r="I19" s="41">
        <f t="shared" ref="I19:I26" si="8">H19-600</f>
        <v>1102</v>
      </c>
      <c r="J19" s="22" t="s">
        <v>47</v>
      </c>
      <c r="K19" s="50"/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/>
      <c r="S19" s="53"/>
      <c r="T19" s="53"/>
      <c r="U19" s="53"/>
      <c r="V19" s="53"/>
      <c r="W19" s="53"/>
      <c r="X19" s="53"/>
      <c r="Y19" s="53"/>
      <c r="Z19" s="53"/>
      <c r="AA19" s="53"/>
      <c r="AB19" s="53"/>
      <c r="AD19" s="22">
        <v>0</v>
      </c>
      <c r="AE19" s="41"/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53">
        <v>0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4"/>
      <c r="AX19" s="41">
        <v>72.8</v>
      </c>
      <c r="AY19" s="27">
        <v>72.099999999999994</v>
      </c>
      <c r="AZ19" s="27">
        <v>1015</v>
      </c>
      <c r="BA19" s="27">
        <v>1014.5</v>
      </c>
      <c r="BB19" s="27">
        <v>0</v>
      </c>
      <c r="BC19" s="27">
        <v>1</v>
      </c>
      <c r="BD19" s="27">
        <v>12.2</v>
      </c>
      <c r="BE19" s="27">
        <v>2</v>
      </c>
      <c r="BF19" s="27" t="s">
        <v>17</v>
      </c>
      <c r="BG19" s="27">
        <v>7</v>
      </c>
      <c r="BI19" s="27"/>
      <c r="BJ19" s="87">
        <f t="shared" si="2"/>
        <v>0</v>
      </c>
      <c r="BK19" s="87">
        <f t="shared" si="3"/>
        <v>0</v>
      </c>
      <c r="BL19" s="86">
        <f t="shared" si="4"/>
        <v>0</v>
      </c>
      <c r="BM19" s="87">
        <f t="shared" si="5"/>
        <v>0</v>
      </c>
    </row>
    <row r="20" spans="1:65" s="20" customFormat="1" x14ac:dyDescent="0.25">
      <c r="A20" s="40">
        <v>42105</v>
      </c>
      <c r="B20" s="49" t="str">
        <f t="shared" si="7"/>
        <v>15101</v>
      </c>
      <c r="C20" s="20" t="s">
        <v>46</v>
      </c>
      <c r="D20" s="20" t="s">
        <v>38</v>
      </c>
      <c r="E20" s="27">
        <v>4</v>
      </c>
      <c r="F20" s="27">
        <v>2</v>
      </c>
      <c r="G20" s="27" t="s">
        <v>28</v>
      </c>
      <c r="H20" s="41">
        <v>1712</v>
      </c>
      <c r="I20" s="41">
        <f t="shared" si="8"/>
        <v>1112</v>
      </c>
      <c r="J20" s="22" t="s">
        <v>47</v>
      </c>
      <c r="K20" s="50"/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/>
      <c r="S20" s="53"/>
      <c r="T20" s="53"/>
      <c r="U20" s="53"/>
      <c r="V20" s="53"/>
      <c r="W20" s="53"/>
      <c r="X20" s="53"/>
      <c r="Y20" s="53"/>
      <c r="Z20" s="53"/>
      <c r="AA20" s="53"/>
      <c r="AB20" s="53"/>
      <c r="AD20" s="22">
        <v>0</v>
      </c>
      <c r="AE20" s="41"/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53">
        <v>0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4"/>
      <c r="AX20" s="41">
        <v>72.8</v>
      </c>
      <c r="AY20" s="27">
        <v>72.099999999999994</v>
      </c>
      <c r="AZ20" s="27">
        <v>1015</v>
      </c>
      <c r="BA20" s="27">
        <v>1014.5</v>
      </c>
      <c r="BB20" s="27">
        <v>0</v>
      </c>
      <c r="BC20" s="27">
        <v>1</v>
      </c>
      <c r="BD20" s="27">
        <v>10.1</v>
      </c>
      <c r="BE20" s="27">
        <v>2</v>
      </c>
      <c r="BF20" s="27" t="s">
        <v>17</v>
      </c>
      <c r="BG20" s="27">
        <v>7</v>
      </c>
      <c r="BJ20" s="87">
        <f t="shared" si="2"/>
        <v>0</v>
      </c>
      <c r="BK20" s="87">
        <f t="shared" si="3"/>
        <v>0</v>
      </c>
      <c r="BL20" s="86">
        <f t="shared" si="4"/>
        <v>0</v>
      </c>
      <c r="BM20" s="87">
        <f t="shared" si="5"/>
        <v>0</v>
      </c>
    </row>
    <row r="21" spans="1:65" s="20" customFormat="1" x14ac:dyDescent="0.25">
      <c r="A21" s="40">
        <v>42105</v>
      </c>
      <c r="B21" s="49" t="str">
        <f t="shared" si="7"/>
        <v>15101</v>
      </c>
      <c r="C21" s="20" t="s">
        <v>46</v>
      </c>
      <c r="D21" s="20" t="s">
        <v>38</v>
      </c>
      <c r="E21" s="27">
        <v>4</v>
      </c>
      <c r="F21" s="27">
        <v>3</v>
      </c>
      <c r="G21" s="27" t="s">
        <v>28</v>
      </c>
      <c r="H21" s="41">
        <v>1723</v>
      </c>
      <c r="I21" s="41">
        <f t="shared" si="8"/>
        <v>1123</v>
      </c>
      <c r="J21" s="22" t="s">
        <v>47</v>
      </c>
      <c r="K21" s="50"/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/>
      <c r="S21" s="53"/>
      <c r="T21" s="53"/>
      <c r="U21" s="53"/>
      <c r="V21" s="53"/>
      <c r="W21" s="53"/>
      <c r="X21" s="53"/>
      <c r="Y21" s="53"/>
      <c r="Z21" s="53"/>
      <c r="AA21" s="53"/>
      <c r="AB21" s="53"/>
      <c r="AD21" s="22">
        <v>0</v>
      </c>
      <c r="AE21" s="41"/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53">
        <v>0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4"/>
      <c r="AX21" s="41">
        <v>72.8</v>
      </c>
      <c r="AY21" s="27">
        <v>72.099999999999994</v>
      </c>
      <c r="AZ21" s="27">
        <v>1015</v>
      </c>
      <c r="BA21" s="27">
        <v>1014.5</v>
      </c>
      <c r="BB21" s="27">
        <v>0</v>
      </c>
      <c r="BC21" s="27">
        <v>1</v>
      </c>
      <c r="BD21" s="27">
        <v>9.6</v>
      </c>
      <c r="BE21" s="27">
        <v>2</v>
      </c>
      <c r="BF21" s="27" t="s">
        <v>17</v>
      </c>
      <c r="BG21" s="27">
        <v>7</v>
      </c>
      <c r="BJ21" s="87">
        <f t="shared" si="2"/>
        <v>0</v>
      </c>
      <c r="BK21" s="87">
        <f t="shared" si="3"/>
        <v>0</v>
      </c>
      <c r="BL21" s="86">
        <f t="shared" si="4"/>
        <v>0</v>
      </c>
      <c r="BM21" s="87">
        <f t="shared" si="5"/>
        <v>0</v>
      </c>
    </row>
    <row r="22" spans="1:65" s="20" customFormat="1" x14ac:dyDescent="0.25">
      <c r="A22" s="40">
        <v>42105</v>
      </c>
      <c r="B22" s="49" t="str">
        <f t="shared" si="7"/>
        <v>15101</v>
      </c>
      <c r="C22" s="20" t="s">
        <v>46</v>
      </c>
      <c r="D22" s="20" t="s">
        <v>38</v>
      </c>
      <c r="E22" s="27">
        <v>4</v>
      </c>
      <c r="F22" s="27">
        <v>4</v>
      </c>
      <c r="G22" s="27" t="s">
        <v>28</v>
      </c>
      <c r="H22" s="41">
        <v>1735</v>
      </c>
      <c r="I22" s="41">
        <f t="shared" si="8"/>
        <v>1135</v>
      </c>
      <c r="J22" s="22" t="s">
        <v>47</v>
      </c>
      <c r="K22" s="50"/>
      <c r="L22" s="27">
        <v>1</v>
      </c>
      <c r="M22" s="27">
        <v>2</v>
      </c>
      <c r="N22" s="27">
        <v>2</v>
      </c>
      <c r="O22" s="27">
        <v>2</v>
      </c>
      <c r="P22" s="27">
        <v>2</v>
      </c>
      <c r="Q22" s="27">
        <v>2</v>
      </c>
      <c r="R22" s="27"/>
      <c r="S22" s="53"/>
      <c r="T22" s="53"/>
      <c r="U22" s="53"/>
      <c r="V22" s="53" t="s">
        <v>27</v>
      </c>
      <c r="W22" s="53" t="s">
        <v>27</v>
      </c>
      <c r="X22" s="53">
        <v>82</v>
      </c>
      <c r="Y22" s="53"/>
      <c r="Z22" s="53" t="s">
        <v>27</v>
      </c>
      <c r="AA22" s="53" t="s">
        <v>27</v>
      </c>
      <c r="AB22" s="53">
        <v>144</v>
      </c>
      <c r="AD22" s="22">
        <v>2</v>
      </c>
      <c r="AE22" s="41"/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53">
        <v>0</v>
      </c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4"/>
      <c r="AX22" s="41">
        <v>72.8</v>
      </c>
      <c r="AY22" s="27">
        <v>72.099999999999994</v>
      </c>
      <c r="AZ22" s="27">
        <v>1015</v>
      </c>
      <c r="BA22" s="27">
        <v>1014.5</v>
      </c>
      <c r="BB22" s="27">
        <v>0</v>
      </c>
      <c r="BC22" s="27">
        <v>1</v>
      </c>
      <c r="BD22" s="27">
        <v>8.4</v>
      </c>
      <c r="BE22" s="27">
        <v>2</v>
      </c>
      <c r="BF22" s="27" t="s">
        <v>17</v>
      </c>
      <c r="BG22" s="27">
        <v>7</v>
      </c>
      <c r="BJ22" s="87">
        <f t="shared" si="2"/>
        <v>0</v>
      </c>
      <c r="BK22" s="87">
        <f t="shared" si="3"/>
        <v>0</v>
      </c>
      <c r="BL22" s="86">
        <f t="shared" si="4"/>
        <v>0</v>
      </c>
      <c r="BM22" s="87">
        <f t="shared" si="5"/>
        <v>0</v>
      </c>
    </row>
    <row r="23" spans="1:65" s="20" customFormat="1" x14ac:dyDescent="0.25">
      <c r="A23" s="40">
        <v>42105</v>
      </c>
      <c r="B23" s="49" t="str">
        <f t="shared" si="7"/>
        <v>15101</v>
      </c>
      <c r="C23" s="20" t="s">
        <v>46</v>
      </c>
      <c r="D23" s="20" t="s">
        <v>38</v>
      </c>
      <c r="E23" s="27">
        <v>4</v>
      </c>
      <c r="F23" s="27">
        <v>5</v>
      </c>
      <c r="G23" s="27" t="s">
        <v>28</v>
      </c>
      <c r="H23" s="41">
        <v>1743</v>
      </c>
      <c r="I23" s="41">
        <f t="shared" si="8"/>
        <v>1143</v>
      </c>
      <c r="J23" s="22" t="s">
        <v>47</v>
      </c>
      <c r="K23" s="50"/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D23" s="22">
        <v>0</v>
      </c>
      <c r="AE23" s="41"/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53">
        <v>0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4"/>
      <c r="AX23" s="41">
        <v>72.8</v>
      </c>
      <c r="AY23" s="27">
        <v>72.099999999999994</v>
      </c>
      <c r="AZ23" s="27">
        <v>1015</v>
      </c>
      <c r="BA23" s="27">
        <v>1014.5</v>
      </c>
      <c r="BB23" s="27">
        <v>0</v>
      </c>
      <c r="BC23" s="27">
        <v>1</v>
      </c>
      <c r="BD23" s="27">
        <v>11.8</v>
      </c>
      <c r="BE23" s="27">
        <v>2</v>
      </c>
      <c r="BF23" s="27" t="s">
        <v>17</v>
      </c>
      <c r="BG23" s="27">
        <v>7</v>
      </c>
      <c r="BJ23" s="87">
        <f t="shared" si="2"/>
        <v>0</v>
      </c>
      <c r="BK23" s="87">
        <f t="shared" si="3"/>
        <v>0</v>
      </c>
      <c r="BL23" s="86">
        <f t="shared" si="4"/>
        <v>0</v>
      </c>
      <c r="BM23" s="87">
        <f t="shared" si="5"/>
        <v>0</v>
      </c>
    </row>
    <row r="24" spans="1:65" s="20" customFormat="1" x14ac:dyDescent="0.25">
      <c r="A24" s="40">
        <v>42105</v>
      </c>
      <c r="B24" s="49" t="str">
        <f t="shared" si="7"/>
        <v>15101</v>
      </c>
      <c r="C24" s="20" t="s">
        <v>46</v>
      </c>
      <c r="D24" s="20" t="s">
        <v>38</v>
      </c>
      <c r="E24" s="27">
        <v>4</v>
      </c>
      <c r="F24" s="27">
        <v>6</v>
      </c>
      <c r="G24" s="27" t="s">
        <v>28</v>
      </c>
      <c r="H24" s="41">
        <v>1758</v>
      </c>
      <c r="I24" s="41">
        <f t="shared" si="8"/>
        <v>1158</v>
      </c>
      <c r="J24" s="22" t="s">
        <v>47</v>
      </c>
      <c r="K24" s="50"/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/>
      <c r="S24" s="53"/>
      <c r="T24" s="53"/>
      <c r="U24" s="53"/>
      <c r="V24" s="53"/>
      <c r="W24" s="53"/>
      <c r="X24" s="53"/>
      <c r="Y24" s="53"/>
      <c r="Z24" s="53"/>
      <c r="AA24" s="53"/>
      <c r="AB24" s="53"/>
      <c r="AD24" s="22">
        <v>0</v>
      </c>
      <c r="AE24" s="41"/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53">
        <v>0</v>
      </c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4"/>
      <c r="AX24" s="41">
        <v>72.8</v>
      </c>
      <c r="AY24" s="27">
        <v>72.099999999999994</v>
      </c>
      <c r="AZ24" s="27">
        <v>1015</v>
      </c>
      <c r="BA24" s="27">
        <v>1014.5</v>
      </c>
      <c r="BB24" s="27">
        <v>0</v>
      </c>
      <c r="BC24" s="27">
        <v>2</v>
      </c>
      <c r="BD24" s="27">
        <v>8.1999999999999993</v>
      </c>
      <c r="BE24" s="27">
        <v>2</v>
      </c>
      <c r="BF24" s="27" t="s">
        <v>17</v>
      </c>
      <c r="BG24" s="27">
        <v>7</v>
      </c>
      <c r="BJ24" s="87">
        <f t="shared" si="2"/>
        <v>0</v>
      </c>
      <c r="BK24" s="87">
        <f t="shared" si="3"/>
        <v>0</v>
      </c>
      <c r="BL24" s="86">
        <f t="shared" si="4"/>
        <v>0</v>
      </c>
      <c r="BM24" s="87">
        <f t="shared" si="5"/>
        <v>0</v>
      </c>
    </row>
    <row r="25" spans="1:65" s="20" customFormat="1" x14ac:dyDescent="0.25">
      <c r="A25" s="40">
        <v>42105</v>
      </c>
      <c r="B25" s="49" t="str">
        <f t="shared" si="7"/>
        <v>15101</v>
      </c>
      <c r="C25" s="20" t="s">
        <v>46</v>
      </c>
      <c r="D25" s="20" t="s">
        <v>38</v>
      </c>
      <c r="E25" s="27">
        <v>4</v>
      </c>
      <c r="F25" s="27">
        <v>7</v>
      </c>
      <c r="G25" s="27" t="s">
        <v>28</v>
      </c>
      <c r="H25" s="41">
        <v>1807</v>
      </c>
      <c r="I25" s="41">
        <f t="shared" si="8"/>
        <v>1207</v>
      </c>
      <c r="J25" s="22" t="s">
        <v>47</v>
      </c>
      <c r="K25" s="50"/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/>
      <c r="S25" s="53"/>
      <c r="T25" s="53"/>
      <c r="U25" s="53"/>
      <c r="V25" s="53"/>
      <c r="W25" s="53"/>
      <c r="X25" s="53"/>
      <c r="Y25" s="53"/>
      <c r="Z25" s="53"/>
      <c r="AA25" s="53"/>
      <c r="AB25" s="53"/>
      <c r="AD25" s="22">
        <v>0</v>
      </c>
      <c r="AE25" s="41"/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53">
        <v>0</v>
      </c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4"/>
      <c r="AX25" s="41">
        <v>72.8</v>
      </c>
      <c r="AY25" s="27">
        <v>72.099999999999994</v>
      </c>
      <c r="AZ25" s="27">
        <v>1015</v>
      </c>
      <c r="BA25" s="27">
        <v>1014.5</v>
      </c>
      <c r="BB25" s="27">
        <v>0</v>
      </c>
      <c r="BC25" s="27">
        <v>1</v>
      </c>
      <c r="BD25" s="27">
        <v>7.8</v>
      </c>
      <c r="BE25" s="27">
        <v>2</v>
      </c>
      <c r="BF25" s="27" t="s">
        <v>17</v>
      </c>
      <c r="BG25" s="27">
        <v>7</v>
      </c>
      <c r="BJ25" s="87">
        <f t="shared" si="2"/>
        <v>0</v>
      </c>
      <c r="BK25" s="87">
        <f t="shared" si="3"/>
        <v>0</v>
      </c>
      <c r="BL25" s="86">
        <f t="shared" si="4"/>
        <v>0</v>
      </c>
      <c r="BM25" s="87">
        <f t="shared" si="5"/>
        <v>0</v>
      </c>
    </row>
    <row r="26" spans="1:65" s="71" customFormat="1" x14ac:dyDescent="0.25">
      <c r="A26" s="69">
        <v>42105</v>
      </c>
      <c r="B26" s="70" t="str">
        <f t="shared" si="7"/>
        <v>15101</v>
      </c>
      <c r="C26" s="71" t="s">
        <v>46</v>
      </c>
      <c r="D26" s="71" t="s">
        <v>38</v>
      </c>
      <c r="E26" s="72">
        <v>4</v>
      </c>
      <c r="F26" s="72">
        <v>8</v>
      </c>
      <c r="G26" s="72" t="s">
        <v>28</v>
      </c>
      <c r="H26" s="73">
        <v>1819</v>
      </c>
      <c r="I26" s="73">
        <f t="shared" si="8"/>
        <v>1219</v>
      </c>
      <c r="J26" s="75" t="s">
        <v>47</v>
      </c>
      <c r="K26" s="73"/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D26" s="75">
        <v>0</v>
      </c>
      <c r="AE26" s="73"/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81"/>
      <c r="AX26" s="73">
        <v>72.8</v>
      </c>
      <c r="AY26" s="72">
        <v>72.099999999999994</v>
      </c>
      <c r="AZ26" s="72">
        <v>1015</v>
      </c>
      <c r="BA26" s="72">
        <v>1014.5</v>
      </c>
      <c r="BB26" s="72">
        <v>0</v>
      </c>
      <c r="BC26" s="72">
        <v>2</v>
      </c>
      <c r="BD26" s="72">
        <v>10.4</v>
      </c>
      <c r="BE26" s="72">
        <v>2</v>
      </c>
      <c r="BF26" s="72" t="s">
        <v>17</v>
      </c>
      <c r="BG26" s="72">
        <v>7</v>
      </c>
      <c r="BJ26" s="89">
        <f t="shared" si="2"/>
        <v>0</v>
      </c>
      <c r="BK26" s="89">
        <f t="shared" si="3"/>
        <v>0</v>
      </c>
      <c r="BL26" s="88">
        <f t="shared" si="4"/>
        <v>0</v>
      </c>
      <c r="BM26" s="89">
        <f t="shared" si="5"/>
        <v>0</v>
      </c>
    </row>
    <row r="27" spans="1:65" s="20" customFormat="1" x14ac:dyDescent="0.25">
      <c r="A27" s="40">
        <v>42105</v>
      </c>
      <c r="B27" s="49" t="str">
        <f t="shared" si="7"/>
        <v>15101</v>
      </c>
      <c r="C27" s="20" t="s">
        <v>46</v>
      </c>
      <c r="D27" s="20" t="s">
        <v>52</v>
      </c>
      <c r="E27" s="27">
        <v>5</v>
      </c>
      <c r="F27" s="27">
        <v>1</v>
      </c>
      <c r="G27" s="27" t="s">
        <v>28</v>
      </c>
      <c r="H27" s="94">
        <v>1723</v>
      </c>
      <c r="I27" s="41">
        <f t="shared" ref="I27:I34" si="9">H27-600</f>
        <v>1123</v>
      </c>
      <c r="J27" s="21" t="s">
        <v>17</v>
      </c>
      <c r="K27" s="50"/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D27" s="22">
        <v>0</v>
      </c>
      <c r="AE27" s="41"/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53">
        <v>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4"/>
      <c r="AX27" s="55">
        <v>74.2</v>
      </c>
      <c r="AY27" s="20">
        <v>73.900000000000006</v>
      </c>
      <c r="AZ27" s="20">
        <v>1015</v>
      </c>
      <c r="BA27" s="20">
        <v>1014.5</v>
      </c>
      <c r="BB27" s="27">
        <v>0</v>
      </c>
      <c r="BC27" s="27">
        <v>1</v>
      </c>
      <c r="BD27" s="27">
        <v>5.6</v>
      </c>
      <c r="BE27" s="27">
        <v>2</v>
      </c>
      <c r="BF27" s="27" t="s">
        <v>17</v>
      </c>
      <c r="BG27" s="27">
        <v>7</v>
      </c>
      <c r="BJ27" s="87">
        <f t="shared" si="2"/>
        <v>0</v>
      </c>
      <c r="BK27" s="87">
        <f t="shared" si="3"/>
        <v>0</v>
      </c>
      <c r="BL27" s="86">
        <f t="shared" si="4"/>
        <v>0</v>
      </c>
      <c r="BM27" s="87">
        <f t="shared" si="5"/>
        <v>0</v>
      </c>
    </row>
    <row r="28" spans="1:65" s="55" customFormat="1" x14ac:dyDescent="0.25">
      <c r="A28" s="40">
        <v>42105</v>
      </c>
      <c r="B28" s="49" t="str">
        <f t="shared" ref="B28:B34" si="10">RIGHT(YEAR(A28),2)&amp;TEXT(A28-DATE(YEAR(A28),1,0),"000")</f>
        <v>15101</v>
      </c>
      <c r="C28" s="20" t="s">
        <v>46</v>
      </c>
      <c r="D28" s="20" t="s">
        <v>52</v>
      </c>
      <c r="E28" s="27">
        <v>5</v>
      </c>
      <c r="F28" s="27">
        <v>2</v>
      </c>
      <c r="G28" s="27" t="s">
        <v>28</v>
      </c>
      <c r="H28" s="94">
        <v>1743</v>
      </c>
      <c r="I28" s="41">
        <f t="shared" si="9"/>
        <v>1143</v>
      </c>
      <c r="J28" s="21" t="s">
        <v>17</v>
      </c>
      <c r="K28" s="50"/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20"/>
      <c r="AD28" s="22">
        <v>0</v>
      </c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53">
        <v>0</v>
      </c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4"/>
      <c r="AX28" s="55">
        <v>74.2</v>
      </c>
      <c r="AY28" s="20">
        <v>73.900000000000006</v>
      </c>
      <c r="AZ28" s="20">
        <v>1015</v>
      </c>
      <c r="BA28" s="20">
        <v>1014.5</v>
      </c>
      <c r="BB28" s="27">
        <v>0</v>
      </c>
      <c r="BC28" s="27">
        <v>1</v>
      </c>
      <c r="BD28" s="27">
        <v>4.2</v>
      </c>
      <c r="BE28" s="41">
        <v>2</v>
      </c>
      <c r="BF28" s="41" t="s">
        <v>17</v>
      </c>
      <c r="BG28" s="41">
        <v>7</v>
      </c>
      <c r="BJ28" s="87">
        <f t="shared" si="2"/>
        <v>0</v>
      </c>
      <c r="BK28" s="87">
        <f t="shared" si="3"/>
        <v>0</v>
      </c>
      <c r="BL28" s="86">
        <f t="shared" si="4"/>
        <v>0</v>
      </c>
      <c r="BM28" s="87">
        <f t="shared" si="5"/>
        <v>0</v>
      </c>
    </row>
    <row r="29" spans="1:65" s="20" customFormat="1" x14ac:dyDescent="0.25">
      <c r="A29" s="40">
        <v>42105</v>
      </c>
      <c r="B29" s="49" t="str">
        <f t="shared" si="10"/>
        <v>15101</v>
      </c>
      <c r="C29" s="20" t="s">
        <v>46</v>
      </c>
      <c r="D29" s="20" t="s">
        <v>52</v>
      </c>
      <c r="E29" s="27">
        <v>5</v>
      </c>
      <c r="F29" s="27">
        <v>3</v>
      </c>
      <c r="G29" s="27" t="s">
        <v>28</v>
      </c>
      <c r="H29" s="94">
        <v>1805</v>
      </c>
      <c r="I29" s="41">
        <f t="shared" si="9"/>
        <v>1205</v>
      </c>
      <c r="J29" s="21" t="s">
        <v>17</v>
      </c>
      <c r="K29" s="50"/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/>
      <c r="S29" s="53"/>
      <c r="T29" s="53"/>
      <c r="U29" s="53"/>
      <c r="V29" s="53"/>
      <c r="W29" s="53"/>
      <c r="X29" s="53"/>
      <c r="Y29" s="53"/>
      <c r="Z29" s="53"/>
      <c r="AA29" s="53"/>
      <c r="AB29" s="53"/>
      <c r="AD29" s="22">
        <v>0</v>
      </c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53">
        <v>0</v>
      </c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4"/>
      <c r="AX29" s="55">
        <v>74.2</v>
      </c>
      <c r="AY29" s="20">
        <v>73.900000000000006</v>
      </c>
      <c r="AZ29" s="20">
        <v>1015</v>
      </c>
      <c r="BA29" s="20">
        <v>1014.5</v>
      </c>
      <c r="BB29" s="27">
        <v>0</v>
      </c>
      <c r="BC29" s="27">
        <v>1</v>
      </c>
      <c r="BD29" s="27">
        <v>6.3</v>
      </c>
      <c r="BE29" s="27">
        <v>2</v>
      </c>
      <c r="BF29" s="27" t="s">
        <v>17</v>
      </c>
      <c r="BG29" s="27">
        <v>7</v>
      </c>
      <c r="BJ29" s="87">
        <f t="shared" si="2"/>
        <v>0</v>
      </c>
      <c r="BK29" s="87">
        <f t="shared" si="3"/>
        <v>0</v>
      </c>
      <c r="BL29" s="86">
        <f t="shared" si="4"/>
        <v>0</v>
      </c>
      <c r="BM29" s="87">
        <f t="shared" si="5"/>
        <v>0</v>
      </c>
    </row>
    <row r="30" spans="1:65" s="20" customFormat="1" x14ac:dyDescent="0.25">
      <c r="A30" s="40">
        <v>42105</v>
      </c>
      <c r="B30" s="49" t="str">
        <f t="shared" si="10"/>
        <v>15101</v>
      </c>
      <c r="C30" s="20" t="s">
        <v>46</v>
      </c>
      <c r="D30" s="20" t="s">
        <v>52</v>
      </c>
      <c r="E30" s="27">
        <v>5</v>
      </c>
      <c r="F30" s="27">
        <v>4</v>
      </c>
      <c r="G30" s="27" t="s">
        <v>28</v>
      </c>
      <c r="H30" s="94">
        <v>1825</v>
      </c>
      <c r="I30" s="41">
        <f t="shared" si="9"/>
        <v>1225</v>
      </c>
      <c r="J30" s="21" t="s">
        <v>17</v>
      </c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53"/>
      <c r="T30" s="53"/>
      <c r="U30" s="53"/>
      <c r="V30" s="53"/>
      <c r="W30" s="53"/>
      <c r="X30" s="53"/>
      <c r="Y30" s="53"/>
      <c r="Z30" s="53"/>
      <c r="AA30" s="53"/>
      <c r="AB30" s="53"/>
      <c r="AD30" s="22">
        <v>0</v>
      </c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53">
        <v>0</v>
      </c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4"/>
      <c r="AX30" s="55">
        <v>74.2</v>
      </c>
      <c r="AY30" s="20">
        <v>73.900000000000006</v>
      </c>
      <c r="AZ30" s="20">
        <v>1015</v>
      </c>
      <c r="BA30" s="20">
        <v>1014.5</v>
      </c>
      <c r="BB30" s="27">
        <v>0</v>
      </c>
      <c r="BC30" s="27">
        <v>1</v>
      </c>
      <c r="BD30" s="27">
        <v>6.2</v>
      </c>
      <c r="BE30" s="27">
        <v>2</v>
      </c>
      <c r="BF30" s="27" t="s">
        <v>17</v>
      </c>
      <c r="BG30" s="27">
        <v>7</v>
      </c>
      <c r="BJ30" s="87">
        <f t="shared" si="2"/>
        <v>0</v>
      </c>
      <c r="BK30" s="87">
        <f t="shared" si="3"/>
        <v>0</v>
      </c>
      <c r="BL30" s="86">
        <f t="shared" si="4"/>
        <v>0</v>
      </c>
      <c r="BM30" s="87">
        <f t="shared" si="5"/>
        <v>0</v>
      </c>
    </row>
    <row r="31" spans="1:65" s="20" customFormat="1" x14ac:dyDescent="0.25">
      <c r="A31" s="40">
        <v>42105</v>
      </c>
      <c r="B31" s="49" t="str">
        <f t="shared" si="10"/>
        <v>15101</v>
      </c>
      <c r="C31" s="20" t="s">
        <v>46</v>
      </c>
      <c r="D31" s="20" t="s">
        <v>52</v>
      </c>
      <c r="E31" s="27">
        <v>5</v>
      </c>
      <c r="F31" s="27">
        <v>5</v>
      </c>
      <c r="G31" s="27" t="s">
        <v>28</v>
      </c>
      <c r="H31" s="94">
        <v>1845</v>
      </c>
      <c r="I31" s="41">
        <f t="shared" si="9"/>
        <v>1245</v>
      </c>
      <c r="J31" s="21" t="s">
        <v>17</v>
      </c>
      <c r="K31" s="50"/>
      <c r="L31" s="27">
        <v>0</v>
      </c>
      <c r="M31" s="27">
        <v>1</v>
      </c>
      <c r="N31" s="27">
        <v>0</v>
      </c>
      <c r="O31" s="27">
        <v>0</v>
      </c>
      <c r="P31" s="27">
        <v>1</v>
      </c>
      <c r="Q31" s="27">
        <v>1</v>
      </c>
      <c r="R31" s="27"/>
      <c r="S31" s="53"/>
      <c r="T31" s="53"/>
      <c r="U31" s="53"/>
      <c r="V31" s="53" t="s">
        <v>27</v>
      </c>
      <c r="W31" s="53" t="s">
        <v>51</v>
      </c>
      <c r="X31" s="53">
        <v>150</v>
      </c>
      <c r="Y31" s="53"/>
      <c r="Z31" s="53"/>
      <c r="AA31" s="53"/>
      <c r="AB31" s="53"/>
      <c r="AD31" s="22">
        <v>1</v>
      </c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53">
        <v>0</v>
      </c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4"/>
      <c r="AX31" s="55">
        <v>74.2</v>
      </c>
      <c r="AY31" s="20">
        <v>73.900000000000006</v>
      </c>
      <c r="AZ31" s="20">
        <v>1015</v>
      </c>
      <c r="BA31" s="20">
        <v>1014.5</v>
      </c>
      <c r="BB31" s="27">
        <v>0</v>
      </c>
      <c r="BC31" s="27">
        <v>1</v>
      </c>
      <c r="BD31" s="27">
        <v>5.4</v>
      </c>
      <c r="BE31" s="27">
        <v>2</v>
      </c>
      <c r="BF31" s="27" t="s">
        <v>17</v>
      </c>
      <c r="BG31" s="27">
        <v>7</v>
      </c>
      <c r="BJ31" s="87">
        <f t="shared" si="2"/>
        <v>0</v>
      </c>
      <c r="BK31" s="87">
        <f t="shared" si="3"/>
        <v>0</v>
      </c>
      <c r="BL31" s="86">
        <f t="shared" si="4"/>
        <v>0</v>
      </c>
      <c r="BM31" s="87">
        <f t="shared" si="5"/>
        <v>0</v>
      </c>
    </row>
    <row r="32" spans="1:65" s="20" customFormat="1" x14ac:dyDescent="0.25">
      <c r="A32" s="40">
        <v>42105</v>
      </c>
      <c r="B32" s="49" t="str">
        <f t="shared" si="10"/>
        <v>15101</v>
      </c>
      <c r="C32" s="20" t="s">
        <v>46</v>
      </c>
      <c r="D32" s="20" t="s">
        <v>52</v>
      </c>
      <c r="E32" s="27">
        <v>5</v>
      </c>
      <c r="F32" s="27">
        <v>6</v>
      </c>
      <c r="G32" s="27" t="s">
        <v>28</v>
      </c>
      <c r="H32" s="94">
        <v>1857</v>
      </c>
      <c r="I32" s="41">
        <f t="shared" si="9"/>
        <v>1257</v>
      </c>
      <c r="J32" s="21" t="s">
        <v>17</v>
      </c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53"/>
      <c r="T32" s="53"/>
      <c r="U32" s="53"/>
      <c r="V32" s="53"/>
      <c r="W32" s="53"/>
      <c r="X32" s="53"/>
      <c r="Y32" s="53"/>
      <c r="Z32" s="53"/>
      <c r="AA32" s="53"/>
      <c r="AB32" s="53"/>
      <c r="AD32" s="22">
        <v>0</v>
      </c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53">
        <v>0</v>
      </c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4"/>
      <c r="AX32" s="55">
        <v>74.2</v>
      </c>
      <c r="AY32" s="20">
        <v>73.900000000000006</v>
      </c>
      <c r="AZ32" s="20">
        <v>1015</v>
      </c>
      <c r="BA32" s="20">
        <v>1014.5</v>
      </c>
      <c r="BB32" s="27">
        <v>0</v>
      </c>
      <c r="BC32" s="27">
        <v>1</v>
      </c>
      <c r="BD32" s="27">
        <v>3.1</v>
      </c>
      <c r="BE32" s="27">
        <v>2</v>
      </c>
      <c r="BF32" s="27" t="s">
        <v>17</v>
      </c>
      <c r="BG32" s="27">
        <v>7</v>
      </c>
      <c r="BJ32" s="87">
        <f t="shared" si="2"/>
        <v>0</v>
      </c>
      <c r="BK32" s="87">
        <f t="shared" si="3"/>
        <v>0</v>
      </c>
      <c r="BL32" s="86">
        <f t="shared" si="4"/>
        <v>0</v>
      </c>
      <c r="BM32" s="87">
        <f t="shared" si="5"/>
        <v>0</v>
      </c>
    </row>
    <row r="33" spans="1:65" s="20" customFormat="1" x14ac:dyDescent="0.25">
      <c r="A33" s="40">
        <v>42105</v>
      </c>
      <c r="B33" s="49" t="str">
        <f t="shared" si="10"/>
        <v>15101</v>
      </c>
      <c r="C33" s="20" t="s">
        <v>46</v>
      </c>
      <c r="D33" s="20" t="s">
        <v>52</v>
      </c>
      <c r="E33" s="27">
        <v>5</v>
      </c>
      <c r="F33" s="27">
        <v>7</v>
      </c>
      <c r="G33" s="27" t="s">
        <v>28</v>
      </c>
      <c r="H33" s="94">
        <v>1909</v>
      </c>
      <c r="I33" s="41">
        <f t="shared" si="9"/>
        <v>1309</v>
      </c>
      <c r="J33" s="21" t="s">
        <v>17</v>
      </c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41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5"/>
      <c r="AD33" s="21">
        <v>0</v>
      </c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53">
        <v>0</v>
      </c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7"/>
      <c r="AX33" s="55">
        <v>74.2</v>
      </c>
      <c r="AY33" s="20">
        <v>73.900000000000006</v>
      </c>
      <c r="AZ33" s="20">
        <v>1015</v>
      </c>
      <c r="BA33" s="20">
        <v>1014.5</v>
      </c>
      <c r="BB33" s="27">
        <v>0</v>
      </c>
      <c r="BC33" s="27">
        <v>1</v>
      </c>
      <c r="BD33" s="41">
        <v>5.8</v>
      </c>
      <c r="BE33" s="27">
        <v>2</v>
      </c>
      <c r="BF33" s="27" t="s">
        <v>17</v>
      </c>
      <c r="BG33" s="27">
        <v>7</v>
      </c>
      <c r="BJ33" s="87">
        <f t="shared" si="2"/>
        <v>0</v>
      </c>
      <c r="BK33" s="87">
        <f t="shared" si="3"/>
        <v>0</v>
      </c>
      <c r="BL33" s="86">
        <f t="shared" si="4"/>
        <v>0</v>
      </c>
      <c r="BM33" s="87">
        <f t="shared" si="5"/>
        <v>0</v>
      </c>
    </row>
    <row r="34" spans="1:65" s="71" customFormat="1" x14ac:dyDescent="0.25">
      <c r="A34" s="69">
        <v>42105</v>
      </c>
      <c r="B34" s="70" t="str">
        <f t="shared" si="10"/>
        <v>15101</v>
      </c>
      <c r="C34" s="71" t="s">
        <v>46</v>
      </c>
      <c r="D34" s="71" t="s">
        <v>52</v>
      </c>
      <c r="E34" s="72">
        <v>5</v>
      </c>
      <c r="F34" s="72">
        <v>8</v>
      </c>
      <c r="G34" s="72" t="s">
        <v>28</v>
      </c>
      <c r="H34" s="94">
        <v>1911</v>
      </c>
      <c r="I34" s="73">
        <f t="shared" si="9"/>
        <v>1311</v>
      </c>
      <c r="J34" s="74" t="s">
        <v>17</v>
      </c>
      <c r="K34" s="73"/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D34" s="75">
        <v>0</v>
      </c>
      <c r="AE34" s="73"/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81"/>
      <c r="AX34" s="79">
        <v>74.2</v>
      </c>
      <c r="AY34" s="71">
        <v>73.900000000000006</v>
      </c>
      <c r="AZ34" s="71">
        <v>1015</v>
      </c>
      <c r="BA34" s="71">
        <v>1014.5</v>
      </c>
      <c r="BB34" s="72">
        <v>0</v>
      </c>
      <c r="BC34" s="72">
        <v>1</v>
      </c>
      <c r="BD34" s="72">
        <v>2.2999999999999998</v>
      </c>
      <c r="BE34" s="72">
        <v>2</v>
      </c>
      <c r="BF34" s="72" t="s">
        <v>17</v>
      </c>
      <c r="BG34" s="72">
        <v>7</v>
      </c>
      <c r="BJ34" s="89">
        <f t="shared" si="2"/>
        <v>0</v>
      </c>
      <c r="BK34" s="89">
        <f t="shared" si="3"/>
        <v>0</v>
      </c>
      <c r="BL34" s="88">
        <f t="shared" si="4"/>
        <v>0</v>
      </c>
      <c r="BM34" s="89">
        <f t="shared" si="5"/>
        <v>0</v>
      </c>
    </row>
    <row r="35" spans="1:65" s="20" customFormat="1" x14ac:dyDescent="0.25">
      <c r="A35" s="80">
        <v>42106</v>
      </c>
      <c r="B35" s="49" t="str">
        <f t="shared" ref="B35:B42" si="11">RIGHT(YEAR(A35),2)&amp;TEXT(A35-DATE(YEAR(A35),1,0),"000")</f>
        <v>15102</v>
      </c>
      <c r="C35" s="20" t="s">
        <v>46</v>
      </c>
      <c r="D35" s="20" t="s">
        <v>32</v>
      </c>
      <c r="E35" s="27">
        <v>6</v>
      </c>
      <c r="F35" s="27">
        <v>1</v>
      </c>
      <c r="G35" s="27" t="s">
        <v>28</v>
      </c>
      <c r="H35" s="41">
        <v>1737</v>
      </c>
      <c r="I35" s="41">
        <f t="shared" ref="I35:I69" si="12">H35-600</f>
        <v>1137</v>
      </c>
      <c r="J35" s="22" t="s">
        <v>47</v>
      </c>
      <c r="K35" s="50"/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/>
      <c r="S35" s="53"/>
      <c r="T35" s="53"/>
      <c r="U35" s="53"/>
      <c r="V35" s="53"/>
      <c r="W35" s="53"/>
      <c r="X35" s="53"/>
      <c r="Y35" s="53"/>
      <c r="Z35" s="53"/>
      <c r="AA35" s="53"/>
      <c r="AB35" s="53"/>
      <c r="AD35" s="22">
        <v>0</v>
      </c>
      <c r="AE35" s="41"/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53">
        <v>0</v>
      </c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4"/>
      <c r="AX35" s="55">
        <v>72.400000000000006</v>
      </c>
      <c r="AY35" s="20">
        <v>72.2</v>
      </c>
      <c r="AZ35" s="20">
        <v>1014.9</v>
      </c>
      <c r="BA35" s="20">
        <v>1014.5</v>
      </c>
      <c r="BB35" s="27">
        <v>0</v>
      </c>
      <c r="BC35" s="27">
        <v>3</v>
      </c>
      <c r="BD35" s="27">
        <v>11</v>
      </c>
      <c r="BE35" s="27">
        <v>2</v>
      </c>
      <c r="BF35" s="27" t="s">
        <v>17</v>
      </c>
      <c r="BG35" s="27">
        <v>8</v>
      </c>
      <c r="BJ35" s="87">
        <f t="shared" si="2"/>
        <v>0</v>
      </c>
      <c r="BK35" s="87">
        <f t="shared" si="3"/>
        <v>0</v>
      </c>
      <c r="BL35" s="86">
        <f t="shared" si="4"/>
        <v>0</v>
      </c>
      <c r="BM35" s="87">
        <f t="shared" si="5"/>
        <v>0</v>
      </c>
    </row>
    <row r="36" spans="1:65" s="20" customFormat="1" x14ac:dyDescent="0.25">
      <c r="A36" s="40">
        <v>42106</v>
      </c>
      <c r="B36" s="49" t="str">
        <f t="shared" si="11"/>
        <v>15102</v>
      </c>
      <c r="C36" s="20" t="s">
        <v>46</v>
      </c>
      <c r="D36" s="20" t="s">
        <v>32</v>
      </c>
      <c r="E36" s="27">
        <v>6</v>
      </c>
      <c r="F36" s="27">
        <v>2</v>
      </c>
      <c r="G36" s="27" t="s">
        <v>28</v>
      </c>
      <c r="H36" s="41">
        <v>1751</v>
      </c>
      <c r="I36" s="41">
        <f t="shared" si="12"/>
        <v>1151</v>
      </c>
      <c r="J36" s="22" t="s">
        <v>47</v>
      </c>
      <c r="K36" s="50"/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/>
      <c r="S36" s="53"/>
      <c r="T36" s="53"/>
      <c r="U36" s="53"/>
      <c r="V36" s="53"/>
      <c r="W36" s="53"/>
      <c r="X36" s="53"/>
      <c r="Y36" s="53"/>
      <c r="Z36" s="53"/>
      <c r="AA36" s="53"/>
      <c r="AB36" s="53"/>
      <c r="AD36" s="22">
        <v>0</v>
      </c>
      <c r="AE36" s="41"/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53">
        <v>0</v>
      </c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4"/>
      <c r="AX36" s="55">
        <v>72.400000000000006</v>
      </c>
      <c r="AY36" s="20">
        <v>72.2</v>
      </c>
      <c r="AZ36" s="20">
        <v>1014.9</v>
      </c>
      <c r="BA36" s="20">
        <v>1014.5</v>
      </c>
      <c r="BB36" s="27">
        <v>0</v>
      </c>
      <c r="BC36" s="27">
        <v>3</v>
      </c>
      <c r="BD36" s="27">
        <v>9</v>
      </c>
      <c r="BE36" s="27">
        <v>2</v>
      </c>
      <c r="BF36" s="27" t="s">
        <v>17</v>
      </c>
      <c r="BG36" s="27">
        <v>8</v>
      </c>
      <c r="BJ36" s="87">
        <f t="shared" si="2"/>
        <v>0</v>
      </c>
      <c r="BK36" s="87">
        <f t="shared" si="3"/>
        <v>0</v>
      </c>
      <c r="BL36" s="86">
        <f t="shared" si="4"/>
        <v>0</v>
      </c>
      <c r="BM36" s="87">
        <f t="shared" si="5"/>
        <v>0</v>
      </c>
    </row>
    <row r="37" spans="1:65" s="20" customFormat="1" x14ac:dyDescent="0.25">
      <c r="A37" s="40">
        <v>42106</v>
      </c>
      <c r="B37" s="49" t="str">
        <f t="shared" si="11"/>
        <v>15102</v>
      </c>
      <c r="C37" s="20" t="s">
        <v>46</v>
      </c>
      <c r="D37" s="20" t="s">
        <v>32</v>
      </c>
      <c r="E37" s="27">
        <v>6</v>
      </c>
      <c r="F37" s="27">
        <v>3</v>
      </c>
      <c r="G37" s="27" t="s">
        <v>28</v>
      </c>
      <c r="H37" s="41">
        <v>1803</v>
      </c>
      <c r="I37" s="41">
        <f t="shared" si="12"/>
        <v>1203</v>
      </c>
      <c r="J37" s="22" t="s">
        <v>47</v>
      </c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53"/>
      <c r="T37" s="53"/>
      <c r="U37" s="53"/>
      <c r="V37" s="53"/>
      <c r="W37" s="53"/>
      <c r="X37" s="53"/>
      <c r="Y37" s="53"/>
      <c r="Z37" s="53"/>
      <c r="AA37" s="53"/>
      <c r="AB37" s="53"/>
      <c r="AD37" s="22">
        <v>0</v>
      </c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53">
        <v>0</v>
      </c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4"/>
      <c r="AX37" s="55">
        <v>72.400000000000006</v>
      </c>
      <c r="AY37" s="20">
        <v>72.2</v>
      </c>
      <c r="AZ37" s="20">
        <v>1014.9</v>
      </c>
      <c r="BA37" s="20">
        <v>1014.5</v>
      </c>
      <c r="BB37" s="27">
        <v>0</v>
      </c>
      <c r="BC37" s="27">
        <v>3</v>
      </c>
      <c r="BD37" s="27">
        <v>11</v>
      </c>
      <c r="BE37" s="27">
        <v>2</v>
      </c>
      <c r="BF37" s="27" t="s">
        <v>17</v>
      </c>
      <c r="BG37" s="27">
        <v>8</v>
      </c>
      <c r="BJ37" s="87">
        <f t="shared" si="2"/>
        <v>0</v>
      </c>
      <c r="BK37" s="87">
        <f t="shared" si="3"/>
        <v>0</v>
      </c>
      <c r="BL37" s="86">
        <f t="shared" si="4"/>
        <v>0</v>
      </c>
      <c r="BM37" s="87">
        <f t="shared" si="5"/>
        <v>0</v>
      </c>
    </row>
    <row r="38" spans="1:65" s="20" customFormat="1" x14ac:dyDescent="0.25">
      <c r="A38" s="40">
        <v>42106</v>
      </c>
      <c r="B38" s="49" t="str">
        <f t="shared" si="11"/>
        <v>15102</v>
      </c>
      <c r="C38" s="20" t="s">
        <v>46</v>
      </c>
      <c r="D38" s="20" t="s">
        <v>32</v>
      </c>
      <c r="E38" s="27">
        <v>6</v>
      </c>
      <c r="F38" s="27">
        <v>4</v>
      </c>
      <c r="G38" s="27" t="s">
        <v>28</v>
      </c>
      <c r="H38" s="41">
        <v>1814</v>
      </c>
      <c r="I38" s="41">
        <f t="shared" si="12"/>
        <v>1214</v>
      </c>
      <c r="J38" s="22" t="s">
        <v>47</v>
      </c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53"/>
      <c r="T38" s="53"/>
      <c r="U38" s="53"/>
      <c r="V38" s="53"/>
      <c r="W38" s="53"/>
      <c r="X38" s="53"/>
      <c r="Y38" s="53"/>
      <c r="Z38" s="53"/>
      <c r="AA38" s="53"/>
      <c r="AB38" s="53"/>
      <c r="AD38" s="22">
        <v>0</v>
      </c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53">
        <v>0</v>
      </c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4"/>
      <c r="AX38" s="55">
        <v>72.400000000000006</v>
      </c>
      <c r="AY38" s="20">
        <v>72.2</v>
      </c>
      <c r="AZ38" s="20">
        <v>1014.9</v>
      </c>
      <c r="BA38" s="20">
        <v>1014.5</v>
      </c>
      <c r="BB38" s="27">
        <v>0</v>
      </c>
      <c r="BC38" s="27">
        <v>2</v>
      </c>
      <c r="BD38" s="27">
        <v>14</v>
      </c>
      <c r="BE38" s="27">
        <v>2</v>
      </c>
      <c r="BF38" s="27" t="s">
        <v>17</v>
      </c>
      <c r="BG38" s="27">
        <v>8</v>
      </c>
      <c r="BJ38" s="87">
        <f t="shared" si="2"/>
        <v>0</v>
      </c>
      <c r="BK38" s="87">
        <f t="shared" si="3"/>
        <v>0</v>
      </c>
      <c r="BL38" s="86">
        <f t="shared" si="4"/>
        <v>0</v>
      </c>
      <c r="BM38" s="87">
        <f t="shared" si="5"/>
        <v>0</v>
      </c>
    </row>
    <row r="39" spans="1:65" s="20" customFormat="1" x14ac:dyDescent="0.25">
      <c r="A39" s="40">
        <v>42106</v>
      </c>
      <c r="B39" s="49" t="str">
        <f t="shared" si="11"/>
        <v>15102</v>
      </c>
      <c r="C39" s="20" t="s">
        <v>46</v>
      </c>
      <c r="D39" s="20" t="s">
        <v>32</v>
      </c>
      <c r="E39" s="27">
        <v>6</v>
      </c>
      <c r="F39" s="27">
        <v>5</v>
      </c>
      <c r="G39" s="27" t="s">
        <v>28</v>
      </c>
      <c r="H39" s="41">
        <v>1826</v>
      </c>
      <c r="I39" s="41">
        <f t="shared" si="12"/>
        <v>1226</v>
      </c>
      <c r="J39" s="22" t="s">
        <v>47</v>
      </c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53"/>
      <c r="T39" s="53"/>
      <c r="U39" s="53"/>
      <c r="V39" s="53"/>
      <c r="W39" s="53"/>
      <c r="X39" s="53"/>
      <c r="Y39" s="53"/>
      <c r="Z39" s="53"/>
      <c r="AA39" s="53"/>
      <c r="AB39" s="53"/>
      <c r="AD39" s="22">
        <v>0</v>
      </c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53">
        <v>0</v>
      </c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4"/>
      <c r="AX39" s="55">
        <v>72.400000000000006</v>
      </c>
      <c r="AY39" s="20">
        <v>72.2</v>
      </c>
      <c r="AZ39" s="20">
        <v>1014.9</v>
      </c>
      <c r="BA39" s="20">
        <v>1014.5</v>
      </c>
      <c r="BB39" s="27">
        <v>1</v>
      </c>
      <c r="BC39" s="27">
        <v>2</v>
      </c>
      <c r="BD39" s="27">
        <v>11</v>
      </c>
      <c r="BE39" s="27">
        <v>2</v>
      </c>
      <c r="BF39" s="27" t="s">
        <v>17</v>
      </c>
      <c r="BG39" s="27">
        <v>8</v>
      </c>
      <c r="BJ39" s="87">
        <f t="shared" si="2"/>
        <v>0</v>
      </c>
      <c r="BK39" s="87">
        <f t="shared" si="3"/>
        <v>0</v>
      </c>
      <c r="BL39" s="86">
        <f t="shared" si="4"/>
        <v>0</v>
      </c>
      <c r="BM39" s="87">
        <f t="shared" si="5"/>
        <v>0</v>
      </c>
    </row>
    <row r="40" spans="1:65" s="20" customFormat="1" x14ac:dyDescent="0.25">
      <c r="A40" s="40">
        <v>42106</v>
      </c>
      <c r="B40" s="49" t="str">
        <f t="shared" si="11"/>
        <v>15102</v>
      </c>
      <c r="C40" s="20" t="s">
        <v>46</v>
      </c>
      <c r="D40" s="20" t="s">
        <v>32</v>
      </c>
      <c r="E40" s="27">
        <v>6</v>
      </c>
      <c r="F40" s="27">
        <v>6</v>
      </c>
      <c r="G40" s="27" t="s">
        <v>28</v>
      </c>
      <c r="H40" s="41">
        <v>1836</v>
      </c>
      <c r="I40" s="41">
        <f t="shared" si="12"/>
        <v>1236</v>
      </c>
      <c r="J40" s="22" t="s">
        <v>47</v>
      </c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53"/>
      <c r="T40" s="53"/>
      <c r="U40" s="53"/>
      <c r="V40" s="53"/>
      <c r="W40" s="53"/>
      <c r="X40" s="53"/>
      <c r="Y40" s="53"/>
      <c r="Z40" s="53"/>
      <c r="AA40" s="53"/>
      <c r="AB40" s="53"/>
      <c r="AD40" s="22">
        <v>0</v>
      </c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53">
        <v>0</v>
      </c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4"/>
      <c r="AX40" s="55">
        <v>72.400000000000006</v>
      </c>
      <c r="AY40" s="20">
        <v>72.2</v>
      </c>
      <c r="AZ40" s="20">
        <v>1014.9</v>
      </c>
      <c r="BA40" s="20">
        <v>1014.5</v>
      </c>
      <c r="BB40" s="27">
        <v>1</v>
      </c>
      <c r="BC40" s="27">
        <v>3</v>
      </c>
      <c r="BD40" s="27">
        <v>11</v>
      </c>
      <c r="BE40" s="27">
        <v>2</v>
      </c>
      <c r="BF40" s="27" t="s">
        <v>17</v>
      </c>
      <c r="BG40" s="27">
        <v>8</v>
      </c>
      <c r="BJ40" s="87">
        <f t="shared" si="2"/>
        <v>0</v>
      </c>
      <c r="BK40" s="87">
        <f t="shared" si="3"/>
        <v>0</v>
      </c>
      <c r="BL40" s="86">
        <f t="shared" si="4"/>
        <v>0</v>
      </c>
      <c r="BM40" s="87">
        <f t="shared" si="5"/>
        <v>0</v>
      </c>
    </row>
    <row r="41" spans="1:65" s="20" customFormat="1" x14ac:dyDescent="0.25">
      <c r="A41" s="40">
        <v>42106</v>
      </c>
      <c r="B41" s="49" t="str">
        <f t="shared" si="11"/>
        <v>15102</v>
      </c>
      <c r="C41" s="20" t="s">
        <v>46</v>
      </c>
      <c r="D41" s="20" t="s">
        <v>32</v>
      </c>
      <c r="E41" s="27">
        <v>6</v>
      </c>
      <c r="F41" s="27">
        <v>7</v>
      </c>
      <c r="G41" s="27" t="s">
        <v>28</v>
      </c>
      <c r="H41" s="41">
        <v>1847</v>
      </c>
      <c r="I41" s="41">
        <f t="shared" si="12"/>
        <v>1247</v>
      </c>
      <c r="J41" s="22" t="s">
        <v>47</v>
      </c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53"/>
      <c r="T41" s="53"/>
      <c r="U41" s="53"/>
      <c r="V41" s="53"/>
      <c r="W41" s="53"/>
      <c r="X41" s="53"/>
      <c r="Y41" s="53"/>
      <c r="Z41" s="53"/>
      <c r="AA41" s="53"/>
      <c r="AB41" s="53"/>
      <c r="AD41" s="22">
        <v>0</v>
      </c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53">
        <v>0</v>
      </c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4"/>
      <c r="AX41" s="55">
        <v>72.400000000000006</v>
      </c>
      <c r="AY41" s="20">
        <v>72.2</v>
      </c>
      <c r="AZ41" s="20">
        <v>1014.9</v>
      </c>
      <c r="BA41" s="20">
        <v>1014.5</v>
      </c>
      <c r="BB41" s="27">
        <v>1</v>
      </c>
      <c r="BC41" s="27">
        <v>3</v>
      </c>
      <c r="BD41" s="27">
        <v>8</v>
      </c>
      <c r="BE41" s="27">
        <v>2</v>
      </c>
      <c r="BF41" s="27" t="s">
        <v>17</v>
      </c>
      <c r="BG41" s="27">
        <v>8</v>
      </c>
      <c r="BJ41" s="87">
        <f t="shared" si="2"/>
        <v>0</v>
      </c>
      <c r="BK41" s="87">
        <f t="shared" si="3"/>
        <v>0</v>
      </c>
      <c r="BL41" s="86">
        <f t="shared" si="4"/>
        <v>0</v>
      </c>
      <c r="BM41" s="87">
        <f t="shared" si="5"/>
        <v>0</v>
      </c>
    </row>
    <row r="42" spans="1:65" s="71" customFormat="1" x14ac:dyDescent="0.25">
      <c r="A42" s="69">
        <v>42106</v>
      </c>
      <c r="B42" s="70" t="str">
        <f t="shared" si="11"/>
        <v>15102</v>
      </c>
      <c r="C42" s="71" t="s">
        <v>46</v>
      </c>
      <c r="D42" s="71" t="s">
        <v>32</v>
      </c>
      <c r="E42" s="72">
        <v>6</v>
      </c>
      <c r="F42" s="72">
        <v>8</v>
      </c>
      <c r="G42" s="72" t="s">
        <v>28</v>
      </c>
      <c r="H42" s="73">
        <v>1859</v>
      </c>
      <c r="I42" s="73">
        <f t="shared" si="12"/>
        <v>1259</v>
      </c>
      <c r="J42" s="75" t="s">
        <v>47</v>
      </c>
      <c r="K42" s="73"/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D42" s="75">
        <v>0</v>
      </c>
      <c r="AE42" s="73"/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81"/>
      <c r="AX42" s="79">
        <v>72.400000000000006</v>
      </c>
      <c r="AY42" s="71">
        <v>72.2</v>
      </c>
      <c r="AZ42" s="71">
        <v>1014.9</v>
      </c>
      <c r="BA42" s="71">
        <v>1014.5</v>
      </c>
      <c r="BB42" s="72">
        <v>1</v>
      </c>
      <c r="BC42" s="72">
        <v>2</v>
      </c>
      <c r="BD42" s="72">
        <v>10</v>
      </c>
      <c r="BE42" s="72">
        <v>2</v>
      </c>
      <c r="BF42" s="72" t="s">
        <v>17</v>
      </c>
      <c r="BG42" s="72">
        <v>8</v>
      </c>
      <c r="BJ42" s="89">
        <f t="shared" si="2"/>
        <v>0</v>
      </c>
      <c r="BK42" s="89">
        <f t="shared" si="3"/>
        <v>0</v>
      </c>
      <c r="BL42" s="88">
        <f t="shared" si="4"/>
        <v>0</v>
      </c>
      <c r="BM42" s="89">
        <f t="shared" si="5"/>
        <v>0</v>
      </c>
    </row>
    <row r="43" spans="1:65" s="20" customFormat="1" x14ac:dyDescent="0.25">
      <c r="A43" s="40">
        <v>42106</v>
      </c>
      <c r="B43" s="49" t="str">
        <f t="shared" ref="B43:B49" si="13">RIGHT(YEAR(A43),2)&amp;TEXT(A43-DATE(YEAR(A43),1,0),"000")</f>
        <v>15102</v>
      </c>
      <c r="C43" s="20" t="s">
        <v>46</v>
      </c>
      <c r="D43" s="20" t="s">
        <v>26</v>
      </c>
      <c r="E43" s="27">
        <v>9</v>
      </c>
      <c r="F43" s="27">
        <v>1</v>
      </c>
      <c r="G43" s="27" t="s">
        <v>28</v>
      </c>
      <c r="H43" s="41">
        <v>1742</v>
      </c>
      <c r="I43" s="41">
        <f t="shared" si="12"/>
        <v>1142</v>
      </c>
      <c r="J43" s="22" t="s">
        <v>47</v>
      </c>
      <c r="K43" s="50"/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/>
      <c r="S43" s="53"/>
      <c r="T43" s="53"/>
      <c r="U43" s="53"/>
      <c r="V43" s="53"/>
      <c r="W43" s="53"/>
      <c r="X43" s="53"/>
      <c r="Y43" s="53"/>
      <c r="Z43" s="53"/>
      <c r="AA43" s="53"/>
      <c r="AB43" s="53"/>
      <c r="AD43" s="22">
        <v>0</v>
      </c>
      <c r="AE43" s="41"/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53">
        <v>0</v>
      </c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4"/>
      <c r="AX43" s="55">
        <v>78.599999999999994</v>
      </c>
      <c r="AY43" s="20">
        <v>75.599999999999994</v>
      </c>
      <c r="AZ43" s="20">
        <v>1010.5</v>
      </c>
      <c r="BA43" s="20">
        <v>1010.1</v>
      </c>
      <c r="BB43" s="27">
        <v>0</v>
      </c>
      <c r="BC43" s="27">
        <v>0</v>
      </c>
      <c r="BD43" s="27">
        <v>1.7</v>
      </c>
      <c r="BE43" s="27">
        <v>2</v>
      </c>
      <c r="BF43" s="27" t="s">
        <v>17</v>
      </c>
      <c r="BG43" s="27">
        <v>8</v>
      </c>
      <c r="BJ43" s="87">
        <f t="shared" si="2"/>
        <v>0</v>
      </c>
      <c r="BK43" s="87">
        <f t="shared" si="3"/>
        <v>0</v>
      </c>
      <c r="BL43" s="86">
        <f t="shared" si="4"/>
        <v>0</v>
      </c>
      <c r="BM43" s="87">
        <f t="shared" si="5"/>
        <v>0</v>
      </c>
    </row>
    <row r="44" spans="1:65" s="20" customFormat="1" x14ac:dyDescent="0.25">
      <c r="A44" s="40">
        <v>42106</v>
      </c>
      <c r="B44" s="49" t="str">
        <f t="shared" si="13"/>
        <v>15102</v>
      </c>
      <c r="C44" s="20" t="s">
        <v>46</v>
      </c>
      <c r="D44" s="20" t="s">
        <v>26</v>
      </c>
      <c r="E44" s="27">
        <v>9</v>
      </c>
      <c r="F44" s="27">
        <v>2</v>
      </c>
      <c r="G44" s="27" t="s">
        <v>28</v>
      </c>
      <c r="H44" s="41">
        <v>1751</v>
      </c>
      <c r="I44" s="41">
        <f t="shared" si="12"/>
        <v>1151</v>
      </c>
      <c r="J44" s="22" t="s">
        <v>47</v>
      </c>
      <c r="K44" s="50"/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/>
      <c r="S44" s="53"/>
      <c r="T44" s="53"/>
      <c r="U44" s="53"/>
      <c r="V44" s="53"/>
      <c r="W44" s="53"/>
      <c r="X44" s="53"/>
      <c r="Y44" s="53"/>
      <c r="Z44" s="53"/>
      <c r="AA44" s="53"/>
      <c r="AB44" s="53"/>
      <c r="AD44" s="22">
        <v>0</v>
      </c>
      <c r="AE44" s="41"/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53">
        <v>0</v>
      </c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4"/>
      <c r="AX44" s="55">
        <v>78.599999999999994</v>
      </c>
      <c r="AY44" s="20">
        <v>75.599999999999994</v>
      </c>
      <c r="AZ44" s="20">
        <v>1010.5</v>
      </c>
      <c r="BA44" s="20">
        <v>1010.1</v>
      </c>
      <c r="BB44" s="27">
        <v>0</v>
      </c>
      <c r="BC44" s="27">
        <v>1</v>
      </c>
      <c r="BD44" s="27">
        <v>2.5</v>
      </c>
      <c r="BE44" s="27">
        <v>2</v>
      </c>
      <c r="BF44" s="27" t="s">
        <v>17</v>
      </c>
      <c r="BG44" s="27">
        <v>8</v>
      </c>
      <c r="BJ44" s="87">
        <f t="shared" si="2"/>
        <v>0</v>
      </c>
      <c r="BK44" s="87">
        <f t="shared" si="3"/>
        <v>0</v>
      </c>
      <c r="BL44" s="86">
        <f t="shared" si="4"/>
        <v>0</v>
      </c>
      <c r="BM44" s="87">
        <f t="shared" si="5"/>
        <v>0</v>
      </c>
    </row>
    <row r="45" spans="1:65" s="20" customFormat="1" x14ac:dyDescent="0.25">
      <c r="A45" s="40">
        <v>42106</v>
      </c>
      <c r="B45" s="49" t="str">
        <f t="shared" si="13"/>
        <v>15102</v>
      </c>
      <c r="C45" s="20" t="s">
        <v>46</v>
      </c>
      <c r="D45" s="20" t="s">
        <v>26</v>
      </c>
      <c r="E45" s="27">
        <v>9</v>
      </c>
      <c r="F45" s="27">
        <v>3</v>
      </c>
      <c r="G45" s="27" t="s">
        <v>28</v>
      </c>
      <c r="H45" s="41">
        <v>1803</v>
      </c>
      <c r="I45" s="41">
        <f t="shared" si="12"/>
        <v>1203</v>
      </c>
      <c r="J45" s="22" t="s">
        <v>47</v>
      </c>
      <c r="K45" s="50"/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/>
      <c r="S45" s="53"/>
      <c r="T45" s="53"/>
      <c r="U45" s="53"/>
      <c r="V45" s="53"/>
      <c r="W45" s="53"/>
      <c r="X45" s="53"/>
      <c r="Y45" s="53"/>
      <c r="Z45" s="53"/>
      <c r="AA45" s="53"/>
      <c r="AB45" s="53"/>
      <c r="AD45" s="22">
        <v>0</v>
      </c>
      <c r="AE45" s="41"/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53">
        <v>0</v>
      </c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4"/>
      <c r="AX45" s="55">
        <v>78.599999999999994</v>
      </c>
      <c r="AY45" s="20">
        <v>75.599999999999994</v>
      </c>
      <c r="AZ45" s="20">
        <v>1010.5</v>
      </c>
      <c r="BA45" s="20">
        <v>1010.1</v>
      </c>
      <c r="BB45" s="27">
        <v>1</v>
      </c>
      <c r="BC45" s="27">
        <v>1</v>
      </c>
      <c r="BD45" s="27">
        <v>8</v>
      </c>
      <c r="BE45" s="27">
        <v>2</v>
      </c>
      <c r="BF45" s="27" t="s">
        <v>17</v>
      </c>
      <c r="BG45" s="27">
        <v>8</v>
      </c>
      <c r="BJ45" s="87">
        <f t="shared" si="2"/>
        <v>0</v>
      </c>
      <c r="BK45" s="87">
        <f t="shared" si="3"/>
        <v>0</v>
      </c>
      <c r="BL45" s="86">
        <f t="shared" si="4"/>
        <v>0</v>
      </c>
      <c r="BM45" s="87">
        <f t="shared" si="5"/>
        <v>0</v>
      </c>
    </row>
    <row r="46" spans="1:65" s="20" customFormat="1" x14ac:dyDescent="0.25">
      <c r="A46" s="40">
        <v>42106</v>
      </c>
      <c r="B46" s="49" t="str">
        <f t="shared" si="13"/>
        <v>15102</v>
      </c>
      <c r="C46" s="20" t="s">
        <v>46</v>
      </c>
      <c r="D46" s="20" t="s">
        <v>26</v>
      </c>
      <c r="E46" s="27">
        <v>9</v>
      </c>
      <c r="F46" s="27">
        <v>4</v>
      </c>
      <c r="G46" s="27" t="s">
        <v>28</v>
      </c>
      <c r="H46" s="41">
        <v>1816</v>
      </c>
      <c r="I46" s="41">
        <f t="shared" si="12"/>
        <v>1216</v>
      </c>
      <c r="J46" s="22" t="s">
        <v>47</v>
      </c>
      <c r="K46" s="50"/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/>
      <c r="S46" s="53"/>
      <c r="T46" s="53"/>
      <c r="U46" s="53"/>
      <c r="V46" s="53"/>
      <c r="W46" s="53"/>
      <c r="X46" s="53"/>
      <c r="Y46" s="53"/>
      <c r="Z46" s="53"/>
      <c r="AA46" s="53"/>
      <c r="AB46" s="53"/>
      <c r="AD46" s="22">
        <v>0</v>
      </c>
      <c r="AE46" s="41"/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53">
        <v>0</v>
      </c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4"/>
      <c r="AX46" s="55">
        <v>78.599999999999994</v>
      </c>
      <c r="AY46" s="20">
        <v>75.599999999999994</v>
      </c>
      <c r="AZ46" s="20">
        <v>1010.5</v>
      </c>
      <c r="BA46" s="20">
        <v>1010.1</v>
      </c>
      <c r="BB46" s="27">
        <v>1</v>
      </c>
      <c r="BC46" s="27">
        <v>2</v>
      </c>
      <c r="BD46" s="27">
        <v>5.2</v>
      </c>
      <c r="BE46" s="27">
        <v>2</v>
      </c>
      <c r="BF46" s="27" t="s">
        <v>17</v>
      </c>
      <c r="BG46" s="27">
        <v>8</v>
      </c>
      <c r="BJ46" s="87">
        <f t="shared" si="2"/>
        <v>0</v>
      </c>
      <c r="BK46" s="87">
        <f t="shared" si="3"/>
        <v>0</v>
      </c>
      <c r="BL46" s="86">
        <f t="shared" si="4"/>
        <v>0</v>
      </c>
      <c r="BM46" s="87">
        <f t="shared" si="5"/>
        <v>0</v>
      </c>
    </row>
    <row r="47" spans="1:65" s="20" customFormat="1" x14ac:dyDescent="0.25">
      <c r="A47" s="40">
        <v>42106</v>
      </c>
      <c r="B47" s="49" t="str">
        <f t="shared" si="13"/>
        <v>15102</v>
      </c>
      <c r="C47" s="20" t="s">
        <v>46</v>
      </c>
      <c r="D47" s="20" t="s">
        <v>26</v>
      </c>
      <c r="E47" s="27">
        <v>9</v>
      </c>
      <c r="F47" s="27">
        <v>5</v>
      </c>
      <c r="G47" s="27" t="s">
        <v>28</v>
      </c>
      <c r="H47" s="41">
        <v>1826</v>
      </c>
      <c r="I47" s="41">
        <f t="shared" si="12"/>
        <v>1226</v>
      </c>
      <c r="J47" s="22" t="s">
        <v>47</v>
      </c>
      <c r="K47" s="50"/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/>
      <c r="S47" s="53"/>
      <c r="T47" s="53"/>
      <c r="U47" s="53"/>
      <c r="V47" s="53"/>
      <c r="W47" s="53"/>
      <c r="X47" s="53"/>
      <c r="Y47" s="53"/>
      <c r="Z47" s="53"/>
      <c r="AA47" s="53"/>
      <c r="AB47" s="53"/>
      <c r="AD47" s="22">
        <v>0</v>
      </c>
      <c r="AE47" s="41"/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53">
        <v>0</v>
      </c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4"/>
      <c r="AX47" s="55">
        <v>78.599999999999994</v>
      </c>
      <c r="AY47" s="20">
        <v>75.599999999999994</v>
      </c>
      <c r="AZ47" s="20">
        <v>1010.5</v>
      </c>
      <c r="BA47" s="20">
        <v>1010.1</v>
      </c>
      <c r="BB47" s="27">
        <v>1</v>
      </c>
      <c r="BC47" s="27">
        <v>2</v>
      </c>
      <c r="BD47" s="27">
        <v>4.3</v>
      </c>
      <c r="BE47" s="27">
        <v>2</v>
      </c>
      <c r="BF47" s="27" t="s">
        <v>17</v>
      </c>
      <c r="BG47" s="27">
        <v>8</v>
      </c>
      <c r="BJ47" s="87">
        <f t="shared" si="2"/>
        <v>0</v>
      </c>
      <c r="BK47" s="87">
        <f t="shared" si="3"/>
        <v>0</v>
      </c>
      <c r="BL47" s="86">
        <f t="shared" si="4"/>
        <v>0</v>
      </c>
      <c r="BM47" s="87">
        <f t="shared" si="5"/>
        <v>0</v>
      </c>
    </row>
    <row r="48" spans="1:65" s="20" customFormat="1" x14ac:dyDescent="0.25">
      <c r="A48" s="40">
        <v>42106</v>
      </c>
      <c r="B48" s="49" t="str">
        <f t="shared" si="13"/>
        <v>15102</v>
      </c>
      <c r="C48" s="20" t="s">
        <v>46</v>
      </c>
      <c r="D48" s="20" t="s">
        <v>26</v>
      </c>
      <c r="E48" s="27">
        <v>9</v>
      </c>
      <c r="F48" s="27">
        <v>6</v>
      </c>
      <c r="G48" s="27" t="s">
        <v>28</v>
      </c>
      <c r="H48" s="41">
        <v>1835</v>
      </c>
      <c r="I48" s="41">
        <f t="shared" si="12"/>
        <v>1235</v>
      </c>
      <c r="J48" s="22" t="s">
        <v>47</v>
      </c>
      <c r="K48" s="50"/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/>
      <c r="S48" s="53"/>
      <c r="T48" s="53"/>
      <c r="U48" s="53"/>
      <c r="V48" s="53"/>
      <c r="W48" s="53"/>
      <c r="X48" s="53"/>
      <c r="Y48" s="53"/>
      <c r="Z48" s="53"/>
      <c r="AA48" s="53"/>
      <c r="AB48" s="53"/>
      <c r="AD48" s="22">
        <v>0</v>
      </c>
      <c r="AE48" s="41"/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53">
        <v>0</v>
      </c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4"/>
      <c r="AX48" s="55">
        <v>78.599999999999994</v>
      </c>
      <c r="AY48" s="20">
        <v>75.599999999999994</v>
      </c>
      <c r="AZ48" s="20">
        <v>1010.5</v>
      </c>
      <c r="BA48" s="20">
        <v>1010.1</v>
      </c>
      <c r="BB48" s="27">
        <v>1</v>
      </c>
      <c r="BC48" s="27">
        <v>2</v>
      </c>
      <c r="BD48" s="27">
        <v>4</v>
      </c>
      <c r="BE48" s="27">
        <v>2</v>
      </c>
      <c r="BF48" s="27" t="s">
        <v>17</v>
      </c>
      <c r="BG48" s="27">
        <v>8</v>
      </c>
      <c r="BJ48" s="87">
        <f t="shared" si="2"/>
        <v>0</v>
      </c>
      <c r="BK48" s="87">
        <f t="shared" si="3"/>
        <v>0</v>
      </c>
      <c r="BL48" s="86">
        <f t="shared" si="4"/>
        <v>0</v>
      </c>
      <c r="BM48" s="87">
        <f t="shared" si="5"/>
        <v>0</v>
      </c>
    </row>
    <row r="49" spans="1:65" s="20" customFormat="1" x14ac:dyDescent="0.25">
      <c r="A49" s="40">
        <v>42106</v>
      </c>
      <c r="B49" s="49" t="str">
        <f t="shared" si="13"/>
        <v>15102</v>
      </c>
      <c r="C49" s="20" t="s">
        <v>46</v>
      </c>
      <c r="D49" s="20" t="s">
        <v>26</v>
      </c>
      <c r="E49" s="27">
        <v>9</v>
      </c>
      <c r="F49" s="27">
        <v>7</v>
      </c>
      <c r="G49" s="27" t="s">
        <v>28</v>
      </c>
      <c r="H49" s="41">
        <v>1844</v>
      </c>
      <c r="I49" s="41">
        <f t="shared" si="12"/>
        <v>1244</v>
      </c>
      <c r="J49" s="22" t="s">
        <v>47</v>
      </c>
      <c r="K49" s="50"/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/>
      <c r="S49" s="53"/>
      <c r="T49" s="53"/>
      <c r="U49" s="53"/>
      <c r="V49" s="53"/>
      <c r="W49" s="53"/>
      <c r="X49" s="53"/>
      <c r="Y49" s="53"/>
      <c r="Z49" s="53"/>
      <c r="AA49" s="53"/>
      <c r="AB49" s="53"/>
      <c r="AD49" s="22">
        <v>0</v>
      </c>
      <c r="AE49" s="41"/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53">
        <v>0</v>
      </c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4"/>
      <c r="AX49" s="55">
        <v>78.599999999999994</v>
      </c>
      <c r="AY49" s="20">
        <v>75.599999999999994</v>
      </c>
      <c r="AZ49" s="20">
        <v>1010.5</v>
      </c>
      <c r="BA49" s="20">
        <v>1010.1</v>
      </c>
      <c r="BB49" s="27">
        <v>1</v>
      </c>
      <c r="BC49" s="27">
        <v>1</v>
      </c>
      <c r="BD49" s="27">
        <v>2</v>
      </c>
      <c r="BE49" s="27">
        <v>2</v>
      </c>
      <c r="BF49" s="27" t="s">
        <v>17</v>
      </c>
      <c r="BG49" s="27">
        <v>8</v>
      </c>
      <c r="BJ49" s="87">
        <f t="shared" si="2"/>
        <v>0</v>
      </c>
      <c r="BK49" s="87">
        <f t="shared" si="3"/>
        <v>0</v>
      </c>
      <c r="BL49" s="86">
        <f t="shared" si="4"/>
        <v>0</v>
      </c>
      <c r="BM49" s="87">
        <f t="shared" si="5"/>
        <v>0</v>
      </c>
    </row>
    <row r="50" spans="1:65" s="20" customFormat="1" x14ac:dyDescent="0.25">
      <c r="A50" s="40">
        <v>42106</v>
      </c>
      <c r="B50" s="49" t="str">
        <f t="shared" ref="B50:B69" si="14">RIGHT(YEAR(A50),2)&amp;TEXT(A50-DATE(YEAR(A50),1,0),"000")</f>
        <v>15102</v>
      </c>
      <c r="C50" s="20" t="s">
        <v>46</v>
      </c>
      <c r="D50" s="20" t="s">
        <v>26</v>
      </c>
      <c r="E50" s="27">
        <v>9</v>
      </c>
      <c r="F50" s="27">
        <v>8</v>
      </c>
      <c r="G50" s="27" t="s">
        <v>28</v>
      </c>
      <c r="H50" s="41">
        <v>1853</v>
      </c>
      <c r="I50" s="41">
        <f t="shared" si="12"/>
        <v>1253</v>
      </c>
      <c r="J50" s="22" t="s">
        <v>47</v>
      </c>
      <c r="K50" s="50"/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/>
      <c r="S50" s="53"/>
      <c r="T50" s="53"/>
      <c r="U50" s="53"/>
      <c r="V50" s="53"/>
      <c r="W50" s="53"/>
      <c r="X50" s="53"/>
      <c r="Y50" s="53"/>
      <c r="Z50" s="53"/>
      <c r="AA50" s="53"/>
      <c r="AB50" s="53"/>
      <c r="AD50" s="22">
        <v>0</v>
      </c>
      <c r="AE50" s="41"/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53">
        <v>0</v>
      </c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4"/>
      <c r="AX50" s="55">
        <v>78.599999999999994</v>
      </c>
      <c r="AY50" s="20">
        <v>75.599999999999994</v>
      </c>
      <c r="AZ50" s="20">
        <v>1010.5</v>
      </c>
      <c r="BA50" s="20">
        <v>1010.1</v>
      </c>
      <c r="BB50" s="27">
        <v>1</v>
      </c>
      <c r="BC50" s="27">
        <v>1</v>
      </c>
      <c r="BD50" s="27">
        <v>2</v>
      </c>
      <c r="BE50" s="27">
        <v>2</v>
      </c>
      <c r="BF50" s="27" t="s">
        <v>17</v>
      </c>
      <c r="BG50" s="27">
        <v>8</v>
      </c>
      <c r="BJ50" s="87">
        <f t="shared" si="2"/>
        <v>0</v>
      </c>
      <c r="BK50" s="87">
        <f t="shared" si="3"/>
        <v>0</v>
      </c>
      <c r="BL50" s="86">
        <f t="shared" si="4"/>
        <v>0</v>
      </c>
      <c r="BM50" s="87">
        <f t="shared" si="5"/>
        <v>0</v>
      </c>
    </row>
    <row r="51" spans="1:65" s="71" customFormat="1" x14ac:dyDescent="0.25">
      <c r="A51" s="69">
        <v>42106</v>
      </c>
      <c r="B51" s="70" t="str">
        <f t="shared" si="14"/>
        <v>15102</v>
      </c>
      <c r="C51" s="71" t="s">
        <v>46</v>
      </c>
      <c r="D51" s="71" t="s">
        <v>26</v>
      </c>
      <c r="E51" s="72">
        <v>9</v>
      </c>
      <c r="F51" s="72">
        <v>9</v>
      </c>
      <c r="G51" s="72" t="s">
        <v>28</v>
      </c>
      <c r="H51" s="73">
        <v>1900</v>
      </c>
      <c r="I51" s="73">
        <f t="shared" si="12"/>
        <v>1300</v>
      </c>
      <c r="J51" s="75" t="s">
        <v>47</v>
      </c>
      <c r="K51" s="73"/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D51" s="75">
        <v>0</v>
      </c>
      <c r="AE51" s="73"/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81"/>
      <c r="AX51" s="79">
        <v>78.599999999999994</v>
      </c>
      <c r="AY51" s="71">
        <v>75.599999999999994</v>
      </c>
      <c r="AZ51" s="71">
        <v>1010.5</v>
      </c>
      <c r="BA51" s="71">
        <v>1010.1</v>
      </c>
      <c r="BB51" s="72">
        <v>1</v>
      </c>
      <c r="BC51" s="72">
        <v>1</v>
      </c>
      <c r="BD51" s="72">
        <v>4.5</v>
      </c>
      <c r="BE51" s="72">
        <v>2</v>
      </c>
      <c r="BF51" s="72" t="s">
        <v>17</v>
      </c>
      <c r="BG51" s="72">
        <v>8</v>
      </c>
      <c r="BJ51" s="89">
        <f t="shared" si="2"/>
        <v>0</v>
      </c>
      <c r="BK51" s="89">
        <f t="shared" si="3"/>
        <v>0</v>
      </c>
      <c r="BL51" s="88">
        <f t="shared" si="4"/>
        <v>0</v>
      </c>
      <c r="BM51" s="89">
        <f t="shared" si="5"/>
        <v>0</v>
      </c>
    </row>
    <row r="52" spans="1:65" s="20" customFormat="1" x14ac:dyDescent="0.25">
      <c r="A52" s="40">
        <v>42106</v>
      </c>
      <c r="B52" s="49" t="str">
        <f t="shared" si="14"/>
        <v>15102</v>
      </c>
      <c r="C52" s="20" t="s">
        <v>46</v>
      </c>
      <c r="D52" s="20" t="s">
        <v>50</v>
      </c>
      <c r="E52" s="27">
        <v>10</v>
      </c>
      <c r="F52" s="27">
        <v>1</v>
      </c>
      <c r="G52" s="27" t="s">
        <v>28</v>
      </c>
      <c r="H52" s="41">
        <v>1749</v>
      </c>
      <c r="I52" s="41">
        <f t="shared" si="12"/>
        <v>1149</v>
      </c>
      <c r="J52" s="22" t="s">
        <v>47</v>
      </c>
      <c r="K52" s="50"/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/>
      <c r="S52" s="53"/>
      <c r="T52" s="53"/>
      <c r="U52" s="53"/>
      <c r="V52" s="53"/>
      <c r="W52" s="53"/>
      <c r="X52" s="53"/>
      <c r="Y52" s="53"/>
      <c r="Z52" s="53"/>
      <c r="AA52" s="53"/>
      <c r="AB52" s="53"/>
      <c r="AD52" s="22">
        <v>0</v>
      </c>
      <c r="AE52" s="41"/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53">
        <v>0</v>
      </c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4"/>
      <c r="AX52" s="55">
        <v>77.2</v>
      </c>
      <c r="AY52" s="20">
        <v>75.400000000000006</v>
      </c>
      <c r="AZ52" s="20">
        <v>1011.3</v>
      </c>
      <c r="BA52" s="20">
        <v>1011.5</v>
      </c>
      <c r="BB52" s="27">
        <v>0</v>
      </c>
      <c r="BC52" s="27">
        <v>1</v>
      </c>
      <c r="BD52" s="27">
        <v>8</v>
      </c>
      <c r="BE52" s="27">
        <v>2</v>
      </c>
      <c r="BF52" s="27" t="s">
        <v>17</v>
      </c>
      <c r="BG52" s="27">
        <v>8</v>
      </c>
      <c r="BJ52" s="87">
        <f t="shared" si="2"/>
        <v>0</v>
      </c>
      <c r="BK52" s="87">
        <f t="shared" si="3"/>
        <v>0</v>
      </c>
      <c r="BL52" s="86">
        <f t="shared" si="4"/>
        <v>0</v>
      </c>
      <c r="BM52" s="87">
        <f t="shared" si="5"/>
        <v>0</v>
      </c>
    </row>
    <row r="53" spans="1:65" s="20" customFormat="1" x14ac:dyDescent="0.25">
      <c r="A53" s="40">
        <v>42106</v>
      </c>
      <c r="B53" s="49" t="str">
        <f t="shared" si="14"/>
        <v>15102</v>
      </c>
      <c r="C53" s="20" t="s">
        <v>46</v>
      </c>
      <c r="D53" s="20" t="s">
        <v>50</v>
      </c>
      <c r="E53" s="27">
        <v>10</v>
      </c>
      <c r="F53" s="27">
        <v>2</v>
      </c>
      <c r="G53" s="27" t="s">
        <v>28</v>
      </c>
      <c r="H53" s="41">
        <v>1758</v>
      </c>
      <c r="I53" s="41">
        <f t="shared" si="12"/>
        <v>1158</v>
      </c>
      <c r="J53" s="22" t="s">
        <v>47</v>
      </c>
      <c r="K53" s="50"/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/>
      <c r="S53" s="53"/>
      <c r="T53" s="53"/>
      <c r="U53" s="53"/>
      <c r="V53" s="53"/>
      <c r="W53" s="53"/>
      <c r="X53" s="53"/>
      <c r="Y53" s="53"/>
      <c r="Z53" s="53"/>
      <c r="AA53" s="53"/>
      <c r="AB53" s="53"/>
      <c r="AD53" s="22">
        <v>0</v>
      </c>
      <c r="AE53" s="41"/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53">
        <v>0</v>
      </c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4"/>
      <c r="AX53" s="55">
        <v>77.2</v>
      </c>
      <c r="AY53" s="20">
        <v>75.400000000000006</v>
      </c>
      <c r="AZ53" s="20">
        <v>1011.3</v>
      </c>
      <c r="BA53" s="20">
        <v>1011.5</v>
      </c>
      <c r="BB53" s="27">
        <v>0</v>
      </c>
      <c r="BC53" s="27">
        <v>1</v>
      </c>
      <c r="BD53" s="27">
        <v>7.3</v>
      </c>
      <c r="BE53" s="27">
        <v>2</v>
      </c>
      <c r="BF53" s="27" t="s">
        <v>17</v>
      </c>
      <c r="BG53" s="27">
        <v>8</v>
      </c>
      <c r="BJ53" s="87">
        <f t="shared" si="2"/>
        <v>0</v>
      </c>
      <c r="BK53" s="87">
        <f t="shared" si="3"/>
        <v>0</v>
      </c>
      <c r="BL53" s="86">
        <f t="shared" si="4"/>
        <v>0</v>
      </c>
      <c r="BM53" s="87">
        <f t="shared" si="5"/>
        <v>0</v>
      </c>
    </row>
    <row r="54" spans="1:65" s="20" customFormat="1" x14ac:dyDescent="0.25">
      <c r="A54" s="40">
        <v>42106</v>
      </c>
      <c r="B54" s="49" t="str">
        <f t="shared" si="14"/>
        <v>15102</v>
      </c>
      <c r="C54" s="20" t="s">
        <v>46</v>
      </c>
      <c r="D54" s="20" t="s">
        <v>50</v>
      </c>
      <c r="E54" s="27">
        <v>10</v>
      </c>
      <c r="F54" s="27">
        <v>3</v>
      </c>
      <c r="G54" s="27" t="s">
        <v>28</v>
      </c>
      <c r="H54" s="41">
        <v>1820</v>
      </c>
      <c r="I54" s="41">
        <f t="shared" si="12"/>
        <v>1220</v>
      </c>
      <c r="J54" s="22" t="s">
        <v>47</v>
      </c>
      <c r="K54" s="50"/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/>
      <c r="S54" s="53"/>
      <c r="T54" s="53"/>
      <c r="U54" s="53"/>
      <c r="V54" s="53"/>
      <c r="W54" s="53"/>
      <c r="X54" s="53"/>
      <c r="Y54" s="53"/>
      <c r="Z54" s="53"/>
      <c r="AA54" s="53"/>
      <c r="AB54" s="53"/>
      <c r="AD54" s="22">
        <v>0</v>
      </c>
      <c r="AE54" s="41"/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53">
        <v>0</v>
      </c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4"/>
      <c r="AX54" s="55">
        <v>77.2</v>
      </c>
      <c r="AY54" s="20">
        <v>75.400000000000006</v>
      </c>
      <c r="AZ54" s="20">
        <v>1011.3</v>
      </c>
      <c r="BA54" s="20">
        <v>1011.5</v>
      </c>
      <c r="BB54" s="27">
        <v>0</v>
      </c>
      <c r="BC54" s="27">
        <v>1</v>
      </c>
      <c r="BD54" s="27">
        <v>7</v>
      </c>
      <c r="BE54" s="27">
        <v>2</v>
      </c>
      <c r="BF54" s="27" t="s">
        <v>17</v>
      </c>
      <c r="BG54" s="27">
        <v>8</v>
      </c>
      <c r="BJ54" s="87">
        <f t="shared" si="2"/>
        <v>0</v>
      </c>
      <c r="BK54" s="87">
        <f t="shared" si="3"/>
        <v>0</v>
      </c>
      <c r="BL54" s="86">
        <f t="shared" si="4"/>
        <v>0</v>
      </c>
      <c r="BM54" s="87">
        <f t="shared" si="5"/>
        <v>0</v>
      </c>
    </row>
    <row r="55" spans="1:65" s="20" customFormat="1" x14ac:dyDescent="0.25">
      <c r="A55" s="40">
        <v>42106</v>
      </c>
      <c r="B55" s="49" t="str">
        <f t="shared" si="14"/>
        <v>15102</v>
      </c>
      <c r="C55" s="20" t="s">
        <v>46</v>
      </c>
      <c r="D55" s="20" t="s">
        <v>50</v>
      </c>
      <c r="E55" s="27">
        <v>10</v>
      </c>
      <c r="F55" s="27">
        <v>4</v>
      </c>
      <c r="G55" s="27" t="s">
        <v>28</v>
      </c>
      <c r="H55" s="41">
        <v>1840</v>
      </c>
      <c r="I55" s="41">
        <f t="shared" si="12"/>
        <v>1240</v>
      </c>
      <c r="J55" s="22" t="s">
        <v>47</v>
      </c>
      <c r="K55" s="50"/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/>
      <c r="S55" s="53"/>
      <c r="T55" s="53"/>
      <c r="U55" s="53"/>
      <c r="V55" s="53"/>
      <c r="W55" s="53"/>
      <c r="X55" s="53"/>
      <c r="Y55" s="53"/>
      <c r="Z55" s="53"/>
      <c r="AA55" s="53"/>
      <c r="AB55" s="53"/>
      <c r="AD55" s="22">
        <v>0</v>
      </c>
      <c r="AE55" s="41"/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53">
        <v>0</v>
      </c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4"/>
      <c r="AX55" s="55">
        <v>77.2</v>
      </c>
      <c r="AY55" s="20">
        <v>75.400000000000006</v>
      </c>
      <c r="AZ55" s="20">
        <v>1011.3</v>
      </c>
      <c r="BA55" s="20">
        <v>1011.5</v>
      </c>
      <c r="BB55" s="27">
        <v>0</v>
      </c>
      <c r="BC55" s="27">
        <v>1</v>
      </c>
      <c r="BD55" s="27">
        <v>4.9000000000000004</v>
      </c>
      <c r="BE55" s="27">
        <v>2</v>
      </c>
      <c r="BF55" s="27" t="s">
        <v>17</v>
      </c>
      <c r="BG55" s="27">
        <v>8</v>
      </c>
      <c r="BJ55" s="87">
        <f t="shared" si="2"/>
        <v>0</v>
      </c>
      <c r="BK55" s="87">
        <f t="shared" si="3"/>
        <v>0</v>
      </c>
      <c r="BL55" s="86">
        <f t="shared" si="4"/>
        <v>0</v>
      </c>
      <c r="BM55" s="87">
        <f t="shared" si="5"/>
        <v>0</v>
      </c>
    </row>
    <row r="56" spans="1:65" s="20" customFormat="1" x14ac:dyDescent="0.25">
      <c r="A56" s="40">
        <v>42106</v>
      </c>
      <c r="B56" s="49" t="str">
        <f t="shared" si="14"/>
        <v>15102</v>
      </c>
      <c r="C56" s="20" t="s">
        <v>46</v>
      </c>
      <c r="D56" s="20" t="s">
        <v>50</v>
      </c>
      <c r="E56" s="27">
        <v>10</v>
      </c>
      <c r="F56" s="27">
        <v>5</v>
      </c>
      <c r="G56" s="27" t="s">
        <v>28</v>
      </c>
      <c r="H56" s="41">
        <v>1849</v>
      </c>
      <c r="I56" s="41">
        <f t="shared" si="12"/>
        <v>1249</v>
      </c>
      <c r="J56" s="22" t="s">
        <v>47</v>
      </c>
      <c r="K56" s="50"/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/>
      <c r="S56" s="53"/>
      <c r="T56" s="53"/>
      <c r="U56" s="53"/>
      <c r="V56" s="53"/>
      <c r="W56" s="53"/>
      <c r="X56" s="53"/>
      <c r="Y56" s="53"/>
      <c r="Z56" s="53"/>
      <c r="AA56" s="53"/>
      <c r="AB56" s="53"/>
      <c r="AD56" s="22">
        <v>0</v>
      </c>
      <c r="AE56" s="41"/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53">
        <v>0</v>
      </c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4"/>
      <c r="AX56" s="55">
        <v>77.2</v>
      </c>
      <c r="AY56" s="20">
        <v>75.400000000000006</v>
      </c>
      <c r="AZ56" s="20">
        <v>1011.3</v>
      </c>
      <c r="BA56" s="20">
        <v>1011.5</v>
      </c>
      <c r="BB56" s="27">
        <v>0</v>
      </c>
      <c r="BC56" s="27">
        <v>1</v>
      </c>
      <c r="BD56" s="27">
        <v>3.4</v>
      </c>
      <c r="BE56" s="27">
        <v>2</v>
      </c>
      <c r="BF56" s="27" t="s">
        <v>17</v>
      </c>
      <c r="BG56" s="27">
        <v>8</v>
      </c>
      <c r="BJ56" s="87">
        <f t="shared" si="2"/>
        <v>0</v>
      </c>
      <c r="BK56" s="87">
        <f t="shared" si="3"/>
        <v>0</v>
      </c>
      <c r="BL56" s="86">
        <f t="shared" si="4"/>
        <v>0</v>
      </c>
      <c r="BM56" s="87">
        <f t="shared" si="5"/>
        <v>0</v>
      </c>
    </row>
    <row r="57" spans="1:65" s="20" customFormat="1" x14ac:dyDescent="0.25">
      <c r="A57" s="40">
        <v>42106</v>
      </c>
      <c r="B57" s="49" t="str">
        <f t="shared" si="14"/>
        <v>15102</v>
      </c>
      <c r="C57" s="20" t="s">
        <v>46</v>
      </c>
      <c r="D57" s="20" t="s">
        <v>50</v>
      </c>
      <c r="E57" s="27">
        <v>10</v>
      </c>
      <c r="F57" s="27">
        <v>6</v>
      </c>
      <c r="G57" s="27" t="s">
        <v>28</v>
      </c>
      <c r="H57" s="41">
        <v>1859</v>
      </c>
      <c r="I57" s="41">
        <f t="shared" si="12"/>
        <v>1259</v>
      </c>
      <c r="J57" s="22" t="s">
        <v>47</v>
      </c>
      <c r="K57" s="50"/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/>
      <c r="S57" s="53"/>
      <c r="T57" s="53"/>
      <c r="U57" s="53"/>
      <c r="V57" s="53"/>
      <c r="W57" s="53"/>
      <c r="X57" s="53"/>
      <c r="Y57" s="53"/>
      <c r="Z57" s="53"/>
      <c r="AA57" s="53"/>
      <c r="AB57" s="53"/>
      <c r="AD57" s="22">
        <v>0</v>
      </c>
      <c r="AE57" s="41"/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53">
        <v>0</v>
      </c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4"/>
      <c r="AX57" s="55">
        <v>77.2</v>
      </c>
      <c r="AY57" s="20">
        <v>75.400000000000006</v>
      </c>
      <c r="AZ57" s="20">
        <v>1011.3</v>
      </c>
      <c r="BA57" s="20">
        <v>1011.5</v>
      </c>
      <c r="BB57" s="27">
        <v>0</v>
      </c>
      <c r="BC57" s="27">
        <v>1</v>
      </c>
      <c r="BD57" s="27">
        <v>7.2</v>
      </c>
      <c r="BE57" s="27">
        <v>2</v>
      </c>
      <c r="BF57" s="27" t="s">
        <v>17</v>
      </c>
      <c r="BG57" s="27">
        <v>8</v>
      </c>
      <c r="BJ57" s="87">
        <f t="shared" si="2"/>
        <v>0</v>
      </c>
      <c r="BK57" s="87">
        <f t="shared" si="3"/>
        <v>0</v>
      </c>
      <c r="BL57" s="86">
        <f t="shared" si="4"/>
        <v>0</v>
      </c>
      <c r="BM57" s="87">
        <f t="shared" si="5"/>
        <v>0</v>
      </c>
    </row>
    <row r="58" spans="1:65" s="20" customFormat="1" x14ac:dyDescent="0.25">
      <c r="A58" s="40">
        <v>42106</v>
      </c>
      <c r="B58" s="49" t="str">
        <f t="shared" si="14"/>
        <v>15102</v>
      </c>
      <c r="C58" s="20" t="s">
        <v>46</v>
      </c>
      <c r="D58" s="20" t="s">
        <v>50</v>
      </c>
      <c r="E58" s="27">
        <v>10</v>
      </c>
      <c r="F58" s="27">
        <v>7</v>
      </c>
      <c r="G58" s="27" t="s">
        <v>28</v>
      </c>
      <c r="H58" s="41">
        <v>1908</v>
      </c>
      <c r="I58" s="41">
        <f t="shared" si="12"/>
        <v>1308</v>
      </c>
      <c r="J58" s="22" t="s">
        <v>47</v>
      </c>
      <c r="K58" s="50"/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/>
      <c r="S58" s="53"/>
      <c r="T58" s="53"/>
      <c r="U58" s="53"/>
      <c r="V58" s="53"/>
      <c r="W58" s="53"/>
      <c r="X58" s="53"/>
      <c r="Y58" s="53"/>
      <c r="Z58" s="53"/>
      <c r="AA58" s="53"/>
      <c r="AB58" s="53"/>
      <c r="AD58" s="22">
        <v>0</v>
      </c>
      <c r="AE58" s="41"/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53">
        <v>0</v>
      </c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4"/>
      <c r="AX58" s="55">
        <v>77.2</v>
      </c>
      <c r="AY58" s="20">
        <v>75.400000000000006</v>
      </c>
      <c r="AZ58" s="20">
        <v>1011.3</v>
      </c>
      <c r="BA58" s="20">
        <v>1011.5</v>
      </c>
      <c r="BB58" s="27">
        <v>0</v>
      </c>
      <c r="BC58" s="27">
        <v>1</v>
      </c>
      <c r="BD58" s="27">
        <v>11.9</v>
      </c>
      <c r="BE58" s="27">
        <v>2</v>
      </c>
      <c r="BF58" s="27" t="s">
        <v>17</v>
      </c>
      <c r="BG58" s="27">
        <v>8</v>
      </c>
      <c r="BJ58" s="87">
        <f t="shared" si="2"/>
        <v>0</v>
      </c>
      <c r="BK58" s="87">
        <f t="shared" si="3"/>
        <v>0</v>
      </c>
      <c r="BL58" s="86">
        <f t="shared" si="4"/>
        <v>0</v>
      </c>
      <c r="BM58" s="87">
        <f t="shared" si="5"/>
        <v>0</v>
      </c>
    </row>
    <row r="59" spans="1:65" s="20" customFormat="1" x14ac:dyDescent="0.25">
      <c r="A59" s="40">
        <v>42106</v>
      </c>
      <c r="B59" s="49" t="str">
        <f t="shared" si="14"/>
        <v>15102</v>
      </c>
      <c r="C59" s="20" t="s">
        <v>46</v>
      </c>
      <c r="D59" s="20" t="s">
        <v>50</v>
      </c>
      <c r="E59" s="27">
        <v>10</v>
      </c>
      <c r="F59" s="27">
        <v>8</v>
      </c>
      <c r="G59" s="27" t="s">
        <v>28</v>
      </c>
      <c r="H59" s="41">
        <v>1917</v>
      </c>
      <c r="I59" s="41">
        <f t="shared" si="12"/>
        <v>1317</v>
      </c>
      <c r="J59" s="22" t="s">
        <v>47</v>
      </c>
      <c r="K59" s="50"/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/>
      <c r="S59" s="53"/>
      <c r="T59" s="53"/>
      <c r="U59" s="53"/>
      <c r="V59" s="53"/>
      <c r="W59" s="53"/>
      <c r="X59" s="53"/>
      <c r="Y59" s="53"/>
      <c r="Z59" s="53"/>
      <c r="AA59" s="53"/>
      <c r="AB59" s="53"/>
      <c r="AD59" s="22">
        <v>0</v>
      </c>
      <c r="AE59" s="41"/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53">
        <v>0</v>
      </c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4"/>
      <c r="AX59" s="55">
        <v>77.2</v>
      </c>
      <c r="AY59" s="20">
        <v>75.400000000000006</v>
      </c>
      <c r="AZ59" s="20">
        <v>1011.3</v>
      </c>
      <c r="BA59" s="20">
        <v>1011.5</v>
      </c>
      <c r="BB59" s="27">
        <v>0</v>
      </c>
      <c r="BC59" s="27">
        <v>1</v>
      </c>
      <c r="BD59" s="27">
        <v>3.8</v>
      </c>
      <c r="BE59" s="27">
        <v>2</v>
      </c>
      <c r="BF59" s="27" t="s">
        <v>17</v>
      </c>
      <c r="BG59" s="27">
        <v>8</v>
      </c>
      <c r="BJ59" s="87">
        <f t="shared" si="2"/>
        <v>0</v>
      </c>
      <c r="BK59" s="87">
        <f t="shared" si="3"/>
        <v>0</v>
      </c>
      <c r="BL59" s="86">
        <f t="shared" si="4"/>
        <v>0</v>
      </c>
      <c r="BM59" s="87">
        <f t="shared" si="5"/>
        <v>0</v>
      </c>
    </row>
    <row r="60" spans="1:65" s="71" customFormat="1" x14ac:dyDescent="0.25">
      <c r="A60" s="69">
        <v>42106</v>
      </c>
      <c r="B60" s="70" t="str">
        <f t="shared" si="14"/>
        <v>15102</v>
      </c>
      <c r="C60" s="71" t="s">
        <v>46</v>
      </c>
      <c r="D60" s="71" t="s">
        <v>50</v>
      </c>
      <c r="E60" s="72">
        <v>10</v>
      </c>
      <c r="F60" s="72">
        <v>9</v>
      </c>
      <c r="G60" s="72" t="s">
        <v>28</v>
      </c>
      <c r="H60" s="73">
        <v>1925</v>
      </c>
      <c r="I60" s="73">
        <f t="shared" si="12"/>
        <v>1325</v>
      </c>
      <c r="J60" s="75" t="s">
        <v>47</v>
      </c>
      <c r="K60" s="73"/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D60" s="75">
        <v>0</v>
      </c>
      <c r="AE60" s="73"/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81"/>
      <c r="AX60" s="79">
        <v>77.2</v>
      </c>
      <c r="AY60" s="71">
        <v>75.400000000000006</v>
      </c>
      <c r="AZ60" s="71">
        <v>1011.3</v>
      </c>
      <c r="BA60" s="71">
        <v>1011.5</v>
      </c>
      <c r="BB60" s="72">
        <v>0</v>
      </c>
      <c r="BC60" s="72">
        <v>1</v>
      </c>
      <c r="BD60" s="72">
        <v>9.1</v>
      </c>
      <c r="BE60" s="72">
        <v>2</v>
      </c>
      <c r="BF60" s="72" t="s">
        <v>17</v>
      </c>
      <c r="BG60" s="72">
        <v>8</v>
      </c>
      <c r="BJ60" s="89">
        <f t="shared" si="2"/>
        <v>0</v>
      </c>
      <c r="BK60" s="89">
        <f t="shared" si="3"/>
        <v>0</v>
      </c>
      <c r="BL60" s="88">
        <f t="shared" si="4"/>
        <v>0</v>
      </c>
      <c r="BM60" s="89">
        <f t="shared" si="5"/>
        <v>0</v>
      </c>
    </row>
    <row r="61" spans="1:65" s="20" customFormat="1" x14ac:dyDescent="0.25">
      <c r="A61" s="40">
        <v>42106</v>
      </c>
      <c r="B61" s="49" t="str">
        <f t="shared" si="14"/>
        <v>15102</v>
      </c>
      <c r="C61" s="20" t="s">
        <v>46</v>
      </c>
      <c r="D61" s="20" t="s">
        <v>52</v>
      </c>
      <c r="E61" s="27">
        <v>11</v>
      </c>
      <c r="F61" s="27">
        <v>1</v>
      </c>
      <c r="G61" s="27" t="s">
        <v>28</v>
      </c>
      <c r="H61" s="41">
        <v>1745</v>
      </c>
      <c r="I61" s="41">
        <f t="shared" si="12"/>
        <v>1145</v>
      </c>
      <c r="J61" s="22" t="s">
        <v>47</v>
      </c>
      <c r="K61" s="50"/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/>
      <c r="S61" s="53"/>
      <c r="T61" s="53"/>
      <c r="U61" s="53"/>
      <c r="V61" s="53"/>
      <c r="W61" s="53"/>
      <c r="X61" s="53"/>
      <c r="Y61" s="53"/>
      <c r="Z61" s="53"/>
      <c r="AA61" s="53"/>
      <c r="AB61" s="53"/>
      <c r="AD61" s="22">
        <v>0</v>
      </c>
      <c r="AE61" s="41"/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53">
        <v>0</v>
      </c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4"/>
      <c r="AX61" s="55">
        <v>78</v>
      </c>
      <c r="AY61" s="20">
        <v>75.5</v>
      </c>
      <c r="AZ61" s="20">
        <v>1010.9</v>
      </c>
      <c r="BA61" s="20">
        <v>1011.1</v>
      </c>
      <c r="BB61" s="27">
        <v>0</v>
      </c>
      <c r="BC61" s="27">
        <v>2</v>
      </c>
      <c r="BD61" s="27">
        <v>12.1</v>
      </c>
      <c r="BE61" s="27">
        <v>2</v>
      </c>
      <c r="BF61" s="27" t="s">
        <v>17</v>
      </c>
      <c r="BG61" s="27">
        <v>8</v>
      </c>
      <c r="BJ61" s="87">
        <f t="shared" si="2"/>
        <v>0</v>
      </c>
      <c r="BK61" s="87">
        <f t="shared" si="3"/>
        <v>0</v>
      </c>
      <c r="BL61" s="86">
        <f t="shared" si="4"/>
        <v>0</v>
      </c>
      <c r="BM61" s="87">
        <f t="shared" si="5"/>
        <v>0</v>
      </c>
    </row>
    <row r="62" spans="1:65" s="20" customFormat="1" x14ac:dyDescent="0.25">
      <c r="A62" s="40">
        <v>42106</v>
      </c>
      <c r="B62" s="49" t="str">
        <f t="shared" si="14"/>
        <v>15102</v>
      </c>
      <c r="C62" s="20" t="s">
        <v>46</v>
      </c>
      <c r="D62" s="20" t="s">
        <v>52</v>
      </c>
      <c r="E62" s="27">
        <v>11</v>
      </c>
      <c r="F62" s="27">
        <v>2</v>
      </c>
      <c r="G62" s="27" t="s">
        <v>28</v>
      </c>
      <c r="H62" s="41">
        <v>1809</v>
      </c>
      <c r="I62" s="41">
        <f t="shared" si="12"/>
        <v>1209</v>
      </c>
      <c r="J62" s="22" t="s">
        <v>47</v>
      </c>
      <c r="K62" s="50"/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/>
      <c r="S62" s="53"/>
      <c r="T62" s="53"/>
      <c r="U62" s="53"/>
      <c r="V62" s="53"/>
      <c r="W62" s="53"/>
      <c r="X62" s="53"/>
      <c r="Y62" s="53"/>
      <c r="Z62" s="53"/>
      <c r="AA62" s="53"/>
      <c r="AB62" s="53"/>
      <c r="AD62" s="22">
        <v>0</v>
      </c>
      <c r="AE62" s="41"/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53">
        <v>0</v>
      </c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4"/>
      <c r="AX62" s="55">
        <v>78</v>
      </c>
      <c r="AY62" s="20">
        <v>75.5</v>
      </c>
      <c r="AZ62" s="20">
        <v>1010.9</v>
      </c>
      <c r="BA62" s="20">
        <v>1011.1</v>
      </c>
      <c r="BB62" s="27">
        <v>0</v>
      </c>
      <c r="BC62" s="27">
        <v>1</v>
      </c>
      <c r="BD62" s="27">
        <v>6.7</v>
      </c>
      <c r="BE62" s="27">
        <v>2</v>
      </c>
      <c r="BF62" s="27" t="s">
        <v>17</v>
      </c>
      <c r="BG62" s="27">
        <v>8</v>
      </c>
      <c r="BJ62" s="87">
        <f t="shared" si="2"/>
        <v>0</v>
      </c>
      <c r="BK62" s="87">
        <f t="shared" si="3"/>
        <v>0</v>
      </c>
      <c r="BL62" s="86">
        <f t="shared" si="4"/>
        <v>0</v>
      </c>
      <c r="BM62" s="87">
        <f t="shared" si="5"/>
        <v>0</v>
      </c>
    </row>
    <row r="63" spans="1:65" s="20" customFormat="1" x14ac:dyDescent="0.25">
      <c r="A63" s="40">
        <v>42106</v>
      </c>
      <c r="B63" s="49" t="str">
        <f t="shared" si="14"/>
        <v>15102</v>
      </c>
      <c r="C63" s="20" t="s">
        <v>46</v>
      </c>
      <c r="D63" s="20" t="s">
        <v>52</v>
      </c>
      <c r="E63" s="27">
        <v>11</v>
      </c>
      <c r="F63" s="27">
        <v>3</v>
      </c>
      <c r="G63" s="27" t="s">
        <v>28</v>
      </c>
      <c r="H63" s="41">
        <v>1827</v>
      </c>
      <c r="I63" s="41">
        <f t="shared" si="12"/>
        <v>1227</v>
      </c>
      <c r="J63" s="22" t="s">
        <v>47</v>
      </c>
      <c r="K63" s="50"/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/>
      <c r="S63" s="53"/>
      <c r="T63" s="53"/>
      <c r="U63" s="53"/>
      <c r="V63" s="53"/>
      <c r="W63" s="53"/>
      <c r="X63" s="53"/>
      <c r="Y63" s="53"/>
      <c r="Z63" s="53"/>
      <c r="AA63" s="53"/>
      <c r="AB63" s="53"/>
      <c r="AD63" s="22">
        <v>0</v>
      </c>
      <c r="AE63" s="41"/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53">
        <v>0</v>
      </c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4"/>
      <c r="AX63" s="55">
        <v>78</v>
      </c>
      <c r="AY63" s="20">
        <v>75.5</v>
      </c>
      <c r="AZ63" s="20">
        <v>1010.9</v>
      </c>
      <c r="BA63" s="20">
        <v>1011.1</v>
      </c>
      <c r="BB63" s="27">
        <v>0</v>
      </c>
      <c r="BC63" s="27">
        <v>3</v>
      </c>
      <c r="BD63" s="27">
        <v>4.5</v>
      </c>
      <c r="BE63" s="27">
        <v>2</v>
      </c>
      <c r="BF63" s="27" t="s">
        <v>17</v>
      </c>
      <c r="BG63" s="27">
        <v>8</v>
      </c>
      <c r="BJ63" s="87">
        <f t="shared" si="2"/>
        <v>0</v>
      </c>
      <c r="BK63" s="87">
        <f t="shared" si="3"/>
        <v>0</v>
      </c>
      <c r="BL63" s="86">
        <f t="shared" si="4"/>
        <v>0</v>
      </c>
      <c r="BM63" s="87">
        <f t="shared" si="5"/>
        <v>0</v>
      </c>
    </row>
    <row r="64" spans="1:65" s="20" customFormat="1" x14ac:dyDescent="0.25">
      <c r="A64" s="40">
        <v>42106</v>
      </c>
      <c r="B64" s="49" t="str">
        <f t="shared" si="14"/>
        <v>15102</v>
      </c>
      <c r="C64" s="20" t="s">
        <v>46</v>
      </c>
      <c r="D64" s="20" t="s">
        <v>52</v>
      </c>
      <c r="E64" s="27">
        <v>11</v>
      </c>
      <c r="F64" s="27">
        <v>4</v>
      </c>
      <c r="G64" s="27" t="s">
        <v>28</v>
      </c>
      <c r="H64" s="41">
        <v>1845</v>
      </c>
      <c r="I64" s="41">
        <f t="shared" si="12"/>
        <v>1245</v>
      </c>
      <c r="J64" s="22" t="s">
        <v>47</v>
      </c>
      <c r="K64" s="50"/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/>
      <c r="S64" s="53"/>
      <c r="T64" s="53"/>
      <c r="U64" s="53"/>
      <c r="V64" s="53"/>
      <c r="W64" s="53"/>
      <c r="X64" s="53"/>
      <c r="Y64" s="53"/>
      <c r="Z64" s="53"/>
      <c r="AA64" s="53"/>
      <c r="AB64" s="53"/>
      <c r="AD64" s="22">
        <v>0</v>
      </c>
      <c r="AE64" s="41"/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53">
        <v>0</v>
      </c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4"/>
      <c r="AX64" s="55">
        <v>78</v>
      </c>
      <c r="AY64" s="20">
        <v>75.5</v>
      </c>
      <c r="AZ64" s="20">
        <v>1010.9</v>
      </c>
      <c r="BA64" s="20">
        <v>1011.1</v>
      </c>
      <c r="BB64" s="27">
        <v>0</v>
      </c>
      <c r="BC64" s="27">
        <v>1</v>
      </c>
      <c r="BD64" s="27">
        <v>7.4</v>
      </c>
      <c r="BE64" s="27">
        <v>2</v>
      </c>
      <c r="BF64" s="27" t="s">
        <v>17</v>
      </c>
      <c r="BG64" s="27">
        <v>8</v>
      </c>
      <c r="BJ64" s="87">
        <f t="shared" si="2"/>
        <v>0</v>
      </c>
      <c r="BK64" s="87">
        <f t="shared" si="3"/>
        <v>0</v>
      </c>
      <c r="BL64" s="86">
        <f t="shared" si="4"/>
        <v>0</v>
      </c>
      <c r="BM64" s="87">
        <f t="shared" si="5"/>
        <v>0</v>
      </c>
    </row>
    <row r="65" spans="1:65" s="20" customFormat="1" x14ac:dyDescent="0.25">
      <c r="A65" s="40">
        <v>42106</v>
      </c>
      <c r="B65" s="49" t="str">
        <f t="shared" si="14"/>
        <v>15102</v>
      </c>
      <c r="C65" s="20" t="s">
        <v>46</v>
      </c>
      <c r="D65" s="20" t="s">
        <v>52</v>
      </c>
      <c r="E65" s="27">
        <v>11</v>
      </c>
      <c r="F65" s="27">
        <v>5</v>
      </c>
      <c r="G65" s="27" t="s">
        <v>28</v>
      </c>
      <c r="H65" s="41">
        <v>1900</v>
      </c>
      <c r="I65" s="41">
        <f t="shared" si="12"/>
        <v>1300</v>
      </c>
      <c r="J65" s="22" t="s">
        <v>47</v>
      </c>
      <c r="K65" s="50"/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/>
      <c r="S65" s="53"/>
      <c r="T65" s="53"/>
      <c r="U65" s="53"/>
      <c r="V65" s="53"/>
      <c r="W65" s="53"/>
      <c r="X65" s="53"/>
      <c r="Y65" s="53"/>
      <c r="Z65" s="53"/>
      <c r="AA65" s="53"/>
      <c r="AB65" s="53"/>
      <c r="AD65" s="22">
        <v>0</v>
      </c>
      <c r="AE65" s="41"/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53">
        <v>0</v>
      </c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4"/>
      <c r="AX65" s="55">
        <v>78</v>
      </c>
      <c r="AY65" s="20">
        <v>75.5</v>
      </c>
      <c r="AZ65" s="20">
        <v>1010.9</v>
      </c>
      <c r="BA65" s="20">
        <v>1011.1</v>
      </c>
      <c r="BB65" s="27">
        <v>0</v>
      </c>
      <c r="BC65" s="27">
        <v>2</v>
      </c>
      <c r="BD65" s="27">
        <v>13.5</v>
      </c>
      <c r="BE65" s="27">
        <v>2</v>
      </c>
      <c r="BF65" s="27" t="s">
        <v>17</v>
      </c>
      <c r="BG65" s="27">
        <v>8</v>
      </c>
      <c r="BJ65" s="87">
        <f t="shared" si="2"/>
        <v>0</v>
      </c>
      <c r="BK65" s="87">
        <f t="shared" si="3"/>
        <v>0</v>
      </c>
      <c r="BL65" s="86">
        <f t="shared" si="4"/>
        <v>0</v>
      </c>
      <c r="BM65" s="87">
        <f t="shared" si="5"/>
        <v>0</v>
      </c>
    </row>
    <row r="66" spans="1:65" s="20" customFormat="1" x14ac:dyDescent="0.25">
      <c r="A66" s="40">
        <v>42106</v>
      </c>
      <c r="B66" s="49" t="str">
        <f t="shared" si="14"/>
        <v>15102</v>
      </c>
      <c r="C66" s="20" t="s">
        <v>46</v>
      </c>
      <c r="D66" s="20" t="s">
        <v>52</v>
      </c>
      <c r="E66" s="27">
        <v>11</v>
      </c>
      <c r="F66" s="27">
        <v>6</v>
      </c>
      <c r="G66" s="27" t="s">
        <v>28</v>
      </c>
      <c r="H66" s="41">
        <v>1908</v>
      </c>
      <c r="I66" s="41">
        <f t="shared" si="12"/>
        <v>1308</v>
      </c>
      <c r="J66" s="22" t="s">
        <v>47</v>
      </c>
      <c r="K66" s="50"/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1</v>
      </c>
      <c r="R66" s="27"/>
      <c r="S66" s="53"/>
      <c r="T66" s="53"/>
      <c r="U66" s="53"/>
      <c r="V66" s="53" t="s">
        <v>27</v>
      </c>
      <c r="W66" s="53" t="s">
        <v>19</v>
      </c>
      <c r="X66" s="53">
        <v>210</v>
      </c>
      <c r="Y66" s="53"/>
      <c r="Z66" s="53"/>
      <c r="AA66" s="53"/>
      <c r="AB66" s="53"/>
      <c r="AD66" s="22">
        <v>1</v>
      </c>
      <c r="AE66" s="41"/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53">
        <v>0</v>
      </c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4"/>
      <c r="AX66" s="55">
        <v>78</v>
      </c>
      <c r="AY66" s="20">
        <v>75.5</v>
      </c>
      <c r="AZ66" s="20">
        <v>1010.9</v>
      </c>
      <c r="BA66" s="20">
        <v>1011.1</v>
      </c>
      <c r="BB66" s="27">
        <v>0</v>
      </c>
      <c r="BC66" s="27">
        <v>1</v>
      </c>
      <c r="BD66" s="27">
        <v>9.6</v>
      </c>
      <c r="BE66" s="27">
        <v>2</v>
      </c>
      <c r="BF66" s="27" t="s">
        <v>17</v>
      </c>
      <c r="BG66" s="27">
        <v>8</v>
      </c>
      <c r="BJ66" s="87">
        <f t="shared" si="2"/>
        <v>0</v>
      </c>
      <c r="BK66" s="87">
        <f t="shared" si="3"/>
        <v>0</v>
      </c>
      <c r="BL66" s="86">
        <f t="shared" si="4"/>
        <v>1</v>
      </c>
      <c r="BM66" s="87">
        <f t="shared" si="5"/>
        <v>0</v>
      </c>
    </row>
    <row r="67" spans="1:65" s="20" customFormat="1" x14ac:dyDescent="0.25">
      <c r="A67" s="40">
        <v>42106</v>
      </c>
      <c r="B67" s="49" t="str">
        <f t="shared" si="14"/>
        <v>15102</v>
      </c>
      <c r="C67" s="20" t="s">
        <v>46</v>
      </c>
      <c r="D67" s="20" t="s">
        <v>52</v>
      </c>
      <c r="E67" s="27">
        <v>11</v>
      </c>
      <c r="F67" s="27">
        <v>7</v>
      </c>
      <c r="G67" s="27" t="s">
        <v>28</v>
      </c>
      <c r="H67" s="41">
        <v>1920</v>
      </c>
      <c r="I67" s="41">
        <f t="shared" si="12"/>
        <v>1320</v>
      </c>
      <c r="J67" s="22" t="s">
        <v>47</v>
      </c>
      <c r="K67" s="50"/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/>
      <c r="S67" s="53"/>
      <c r="T67" s="53"/>
      <c r="U67" s="53"/>
      <c r="V67" s="53"/>
      <c r="W67" s="53"/>
      <c r="X67" s="53"/>
      <c r="Y67" s="53"/>
      <c r="Z67" s="53"/>
      <c r="AA67" s="53"/>
      <c r="AB67" s="53"/>
      <c r="AD67" s="22">
        <v>0</v>
      </c>
      <c r="AE67" s="41"/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53">
        <v>0</v>
      </c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4"/>
      <c r="AX67" s="55">
        <v>78</v>
      </c>
      <c r="AY67" s="20">
        <v>75.5</v>
      </c>
      <c r="AZ67" s="20">
        <v>1010.9</v>
      </c>
      <c r="BA67" s="20">
        <v>1011.1</v>
      </c>
      <c r="BB67" s="27">
        <v>1</v>
      </c>
      <c r="BC67" s="27">
        <v>1</v>
      </c>
      <c r="BD67" s="27">
        <v>9</v>
      </c>
      <c r="BE67" s="27">
        <v>2</v>
      </c>
      <c r="BF67" s="27" t="s">
        <v>17</v>
      </c>
      <c r="BG67" s="27">
        <v>8</v>
      </c>
      <c r="BJ67" s="87">
        <f t="shared" si="2"/>
        <v>0</v>
      </c>
      <c r="BK67" s="87">
        <f t="shared" si="3"/>
        <v>0</v>
      </c>
      <c r="BL67" s="86">
        <f t="shared" si="4"/>
        <v>0</v>
      </c>
      <c r="BM67" s="87">
        <f t="shared" si="5"/>
        <v>0</v>
      </c>
    </row>
    <row r="68" spans="1:65" s="20" customFormat="1" x14ac:dyDescent="0.25">
      <c r="A68" s="40">
        <v>42106</v>
      </c>
      <c r="B68" s="49" t="str">
        <f t="shared" si="14"/>
        <v>15102</v>
      </c>
      <c r="C68" s="20" t="s">
        <v>46</v>
      </c>
      <c r="D68" s="20" t="s">
        <v>52</v>
      </c>
      <c r="E68" s="27">
        <v>11</v>
      </c>
      <c r="F68" s="27">
        <v>8</v>
      </c>
      <c r="G68" s="27" t="s">
        <v>28</v>
      </c>
      <c r="H68" s="41">
        <v>1932</v>
      </c>
      <c r="I68" s="41">
        <f t="shared" si="12"/>
        <v>1332</v>
      </c>
      <c r="J68" s="22" t="s">
        <v>47</v>
      </c>
      <c r="K68" s="50"/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/>
      <c r="S68" s="53"/>
      <c r="T68" s="53"/>
      <c r="U68" s="53"/>
      <c r="V68" s="53"/>
      <c r="W68" s="53"/>
      <c r="X68" s="53"/>
      <c r="Y68" s="53"/>
      <c r="Z68" s="53"/>
      <c r="AA68" s="53"/>
      <c r="AB68" s="53"/>
      <c r="AD68" s="22">
        <v>0</v>
      </c>
      <c r="AE68" s="41"/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53">
        <v>0</v>
      </c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4"/>
      <c r="AX68" s="55">
        <v>78</v>
      </c>
      <c r="AY68" s="20">
        <v>75.5</v>
      </c>
      <c r="AZ68" s="20">
        <v>1010.9</v>
      </c>
      <c r="BA68" s="20">
        <v>1011.1</v>
      </c>
      <c r="BB68" s="27">
        <v>1</v>
      </c>
      <c r="BC68" s="27">
        <v>1</v>
      </c>
      <c r="BD68" s="27">
        <v>14.6</v>
      </c>
      <c r="BE68" s="27">
        <v>2</v>
      </c>
      <c r="BF68" s="27" t="s">
        <v>17</v>
      </c>
      <c r="BG68" s="27">
        <v>8</v>
      </c>
      <c r="BJ68" s="87">
        <f t="shared" si="2"/>
        <v>0</v>
      </c>
      <c r="BK68" s="87">
        <f t="shared" si="3"/>
        <v>0</v>
      </c>
      <c r="BL68" s="86">
        <f t="shared" si="4"/>
        <v>0</v>
      </c>
      <c r="BM68" s="87">
        <f t="shared" si="5"/>
        <v>0</v>
      </c>
    </row>
    <row r="69" spans="1:65" s="71" customFormat="1" x14ac:dyDescent="0.25">
      <c r="A69" s="69">
        <v>42106</v>
      </c>
      <c r="B69" s="70" t="str">
        <f t="shared" si="14"/>
        <v>15102</v>
      </c>
      <c r="C69" s="71" t="s">
        <v>46</v>
      </c>
      <c r="D69" s="71" t="s">
        <v>52</v>
      </c>
      <c r="E69" s="72">
        <v>11</v>
      </c>
      <c r="F69" s="72">
        <v>9</v>
      </c>
      <c r="G69" s="72" t="s">
        <v>28</v>
      </c>
      <c r="H69" s="73">
        <v>1942</v>
      </c>
      <c r="I69" s="73">
        <f t="shared" si="12"/>
        <v>1342</v>
      </c>
      <c r="J69" s="75" t="s">
        <v>47</v>
      </c>
      <c r="K69" s="73"/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D69" s="75">
        <v>0</v>
      </c>
      <c r="AE69" s="73"/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81"/>
      <c r="AX69" s="79">
        <v>78</v>
      </c>
      <c r="AY69" s="71">
        <v>75.5</v>
      </c>
      <c r="AZ69" s="71">
        <v>1010.9</v>
      </c>
      <c r="BA69" s="71">
        <v>1011.1</v>
      </c>
      <c r="BB69" s="72">
        <v>1</v>
      </c>
      <c r="BC69" s="72">
        <v>1</v>
      </c>
      <c r="BD69" s="72">
        <v>8.5</v>
      </c>
      <c r="BE69" s="72">
        <v>2</v>
      </c>
      <c r="BF69" s="72" t="s">
        <v>17</v>
      </c>
      <c r="BG69" s="72">
        <v>8</v>
      </c>
      <c r="BJ69" s="89">
        <f t="shared" ref="BJ69" si="15">IF(G69="B-C",IF(AND(SUM(L69:O69)=0,P69=1,Q69=0),1,IF(L69="-","-",0)),IF(AND(SUM(L69:O69)=0,P69=0,Q69=1),1,IF(L69="-","-",0)))</f>
        <v>0</v>
      </c>
      <c r="BK69" s="89">
        <f t="shared" ref="BK69" si="16">IF(AND(SUM(L69:O69)=0,P69=1,Q69=1),1,IF(L69="-","-",0))</f>
        <v>0</v>
      </c>
      <c r="BL69" s="88">
        <f t="shared" ref="BL69" si="17">IF(G69="B-C",IF(AND(SUM(L69:O69)=0,P69=0,Q69=1),1,IF(L69="-","-",0)),IF(AND(SUM(L69:O69)=0,P69=1,Q69=0),1,IF(L69="-","-",0)))</f>
        <v>0</v>
      </c>
      <c r="BM69" s="89">
        <f t="shared" ref="BM69" si="18">IF(AND(SUM(L69:O69)&gt;0,P69=0,Q69=0),1,IF(L69="-","-",0))</f>
        <v>0</v>
      </c>
    </row>
    <row r="70" spans="1:65" x14ac:dyDescent="0.25">
      <c r="A70" s="1"/>
      <c r="B70" s="7"/>
      <c r="AA70" s="63" t="s">
        <v>66</v>
      </c>
      <c r="AB70" s="63" t="s">
        <v>67</v>
      </c>
      <c r="AC70" s="63"/>
      <c r="AD70" s="64">
        <f>COUNT(AD4:AD69)</f>
        <v>66</v>
      </c>
    </row>
    <row r="71" spans="1:65" x14ac:dyDescent="0.25">
      <c r="B71" s="7"/>
      <c r="AA71" s="63" t="s">
        <v>68</v>
      </c>
      <c r="AB71" s="63" t="s">
        <v>69</v>
      </c>
      <c r="AC71" s="63"/>
      <c r="AD71" s="64">
        <f>SUM(AD4:AD69)</f>
        <v>5</v>
      </c>
    </row>
    <row r="72" spans="1:65" x14ac:dyDescent="0.25">
      <c r="B72" s="7"/>
      <c r="AA72" s="63"/>
      <c r="AB72" s="63" t="s">
        <v>70</v>
      </c>
      <c r="AC72" s="63"/>
      <c r="AD72" s="65">
        <f>COUNT(L4:L69)</f>
        <v>66</v>
      </c>
    </row>
    <row r="73" spans="1:65" x14ac:dyDescent="0.25">
      <c r="B73" s="7"/>
    </row>
    <row r="74" spans="1:65" x14ac:dyDescent="0.25">
      <c r="B74" s="7"/>
    </row>
    <row r="75" spans="1:65" x14ac:dyDescent="0.25">
      <c r="B75" s="7"/>
    </row>
    <row r="76" spans="1:65" x14ac:dyDescent="0.25">
      <c r="B76" s="7"/>
    </row>
    <row r="77" spans="1:65" x14ac:dyDescent="0.25">
      <c r="B77" s="7"/>
    </row>
    <row r="78" spans="1:65" x14ac:dyDescent="0.25">
      <c r="B78" s="7"/>
    </row>
    <row r="79" spans="1:65" x14ac:dyDescent="0.25">
      <c r="B79" s="7"/>
    </row>
    <row r="80" spans="1:65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</sheetData>
  <sortState ref="F27:BD34">
    <sortCondition ref="F27:F34"/>
  </sortState>
  <mergeCells count="2">
    <mergeCell ref="AE1:AV1"/>
    <mergeCell ref="K1:AD1"/>
  </mergeCells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36"/>
  <sheetViews>
    <sheetView zoomScale="70" zoomScaleNormal="70" zoomScalePageLayoutView="70" workbookViewId="0">
      <pane ySplit="3" topLeftCell="A33" activePane="bottomLeft" state="frozen"/>
      <selection activeCell="D1" sqref="D1"/>
      <selection pane="bottomLeft" activeCell="AD43" sqref="AD43:AD69"/>
    </sheetView>
  </sheetViews>
  <sheetFormatPr defaultColWidth="11.125" defaultRowHeight="15.75" x14ac:dyDescent="0.25"/>
  <cols>
    <col min="1" max="1" width="9.375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bestFit="1" customWidth="1"/>
    <col min="7" max="7" width="5.125" style="2" customWidth="1"/>
    <col min="8" max="8" width="5" style="4" bestFit="1" customWidth="1"/>
    <col min="9" max="9" width="5" style="4" customWidth="1"/>
    <col min="10" max="10" width="4.375" style="22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29" customWidth="1"/>
    <col min="26" max="28" width="7.125" style="13" customWidth="1"/>
    <col min="29" max="29" width="1" customWidth="1"/>
    <col min="30" max="30" width="9.87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4.625" style="13" customWidth="1"/>
    <col min="41" max="41" width="7.125" style="13" customWidth="1"/>
    <col min="42" max="42" width="7.875" style="13" bestFit="1" customWidth="1"/>
    <col min="43" max="43" width="7.125" style="13" bestFit="1" customWidth="1"/>
    <col min="44" max="44" width="3.5" style="29" customWidth="1"/>
    <col min="45" max="45" width="7.125" style="13" bestFit="1" customWidth="1"/>
    <col min="46" max="46" width="8.375" style="13" bestFit="1" customWidth="1"/>
    <col min="47" max="47" width="8.375" style="13" customWidth="1"/>
    <col min="48" max="48" width="9.125" style="13" customWidth="1"/>
    <col min="49" max="49" width="1.875" style="48" customWidth="1"/>
    <col min="50" max="50" width="5" style="3" customWidth="1"/>
    <col min="51" max="51" width="5.125" customWidth="1"/>
    <col min="52" max="52" width="7.125" bestFit="1" customWidth="1"/>
    <col min="53" max="53" width="8" bestFit="1" customWidth="1"/>
    <col min="54" max="54" width="6.875" style="2" bestFit="1" customWidth="1"/>
    <col min="55" max="55" width="5.375" style="2" bestFit="1" customWidth="1"/>
    <col min="56" max="56" width="5" style="2" bestFit="1" customWidth="1"/>
    <col min="57" max="57" width="3.5" style="2" bestFit="1" customWidth="1"/>
    <col min="58" max="58" width="7.125" style="2" customWidth="1"/>
    <col min="59" max="59" width="5.375" style="2" bestFit="1" customWidth="1"/>
    <col min="60" max="60" width="4.125" bestFit="1" customWidth="1"/>
  </cols>
  <sheetData>
    <row r="1" spans="1:67" x14ac:dyDescent="0.25">
      <c r="K1" s="95" t="s">
        <v>20</v>
      </c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7"/>
      <c r="AE1" s="98" t="s">
        <v>21</v>
      </c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100"/>
      <c r="AW1" s="45"/>
      <c r="AX1" s="4"/>
      <c r="AY1" s="2"/>
      <c r="AZ1" s="2"/>
      <c r="BA1" s="2"/>
    </row>
    <row r="2" spans="1:67" s="3" customFormat="1" x14ac:dyDescent="0.25">
      <c r="H2" s="4"/>
      <c r="I2" s="4"/>
      <c r="J2" s="23"/>
      <c r="K2" s="11" t="s">
        <v>24</v>
      </c>
      <c r="L2" s="3">
        <v>2</v>
      </c>
      <c r="S2" s="12"/>
      <c r="T2" s="12"/>
      <c r="U2" s="12"/>
      <c r="V2" s="4" t="s">
        <v>35</v>
      </c>
      <c r="W2" s="4" t="s">
        <v>35</v>
      </c>
      <c r="X2" s="4" t="s">
        <v>35</v>
      </c>
      <c r="Y2" s="8"/>
      <c r="Z2" s="12" t="s">
        <v>36</v>
      </c>
      <c r="AA2" s="3" t="s">
        <v>36</v>
      </c>
      <c r="AB2" s="3" t="s">
        <v>36</v>
      </c>
      <c r="AD2" s="15"/>
      <c r="AE2" s="4" t="s">
        <v>24</v>
      </c>
      <c r="AF2" s="3">
        <v>2</v>
      </c>
      <c r="AK2" s="12"/>
      <c r="AL2" s="12"/>
      <c r="AM2" s="12"/>
      <c r="AN2" s="12"/>
      <c r="AO2" s="4" t="s">
        <v>35</v>
      </c>
      <c r="AP2" s="4" t="s">
        <v>35</v>
      </c>
      <c r="AQ2" s="4" t="s">
        <v>35</v>
      </c>
      <c r="AR2" s="8"/>
      <c r="AS2" s="12" t="s">
        <v>36</v>
      </c>
      <c r="AT2" s="3" t="s">
        <v>36</v>
      </c>
      <c r="AU2" s="3" t="s">
        <v>36</v>
      </c>
      <c r="AW2" s="46"/>
      <c r="BB2" s="4"/>
      <c r="BC2" s="4"/>
      <c r="BD2" s="4"/>
      <c r="BE2" s="4"/>
      <c r="BF2" s="4"/>
      <c r="BG2" s="4"/>
      <c r="BI2" s="3" t="s">
        <v>30</v>
      </c>
    </row>
    <row r="3" spans="1:67" s="5" customFormat="1" ht="46.35" customHeight="1" x14ac:dyDescent="0.25">
      <c r="A3" s="5" t="s">
        <v>0</v>
      </c>
      <c r="B3" s="5" t="s">
        <v>16</v>
      </c>
      <c r="C3" s="5" t="s">
        <v>39</v>
      </c>
      <c r="D3" s="5" t="s">
        <v>40</v>
      </c>
      <c r="E3" s="6" t="s">
        <v>1</v>
      </c>
      <c r="F3" s="6" t="s">
        <v>2</v>
      </c>
      <c r="G3" s="39" t="s">
        <v>22</v>
      </c>
      <c r="H3" s="6" t="s">
        <v>41</v>
      </c>
      <c r="I3" s="44" t="s">
        <v>49</v>
      </c>
      <c r="J3" s="23" t="s">
        <v>45</v>
      </c>
      <c r="K3" s="5" t="s">
        <v>25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31" t="s">
        <v>34</v>
      </c>
      <c r="T3" s="36" t="s">
        <v>42</v>
      </c>
      <c r="U3" s="36"/>
      <c r="V3" s="6" t="s">
        <v>29</v>
      </c>
      <c r="W3" s="6" t="s">
        <v>14</v>
      </c>
      <c r="X3" s="6" t="s">
        <v>37</v>
      </c>
      <c r="Y3" s="34"/>
      <c r="Z3" s="6" t="s">
        <v>29</v>
      </c>
      <c r="AA3" s="6" t="s">
        <v>14</v>
      </c>
      <c r="AB3" s="6" t="s">
        <v>37</v>
      </c>
      <c r="AD3" s="38" t="s">
        <v>43</v>
      </c>
      <c r="AE3" s="5" t="s">
        <v>25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33</v>
      </c>
      <c r="AM3" s="30" t="s">
        <v>34</v>
      </c>
      <c r="AN3" s="36" t="s">
        <v>42</v>
      </c>
      <c r="AO3" s="6" t="s">
        <v>29</v>
      </c>
      <c r="AP3" s="6" t="s">
        <v>14</v>
      </c>
      <c r="AQ3" s="6" t="s">
        <v>37</v>
      </c>
      <c r="AR3" s="34"/>
      <c r="AS3" s="6" t="s">
        <v>29</v>
      </c>
      <c r="AT3" s="6" t="s">
        <v>14</v>
      </c>
      <c r="AU3" s="6" t="s">
        <v>37</v>
      </c>
      <c r="AV3" s="37" t="s">
        <v>43</v>
      </c>
      <c r="AW3" s="47"/>
      <c r="AX3" s="42" t="s">
        <v>5</v>
      </c>
      <c r="AY3" s="42" t="s">
        <v>6</v>
      </c>
      <c r="AZ3" s="59" t="s">
        <v>7</v>
      </c>
      <c r="BA3" s="59" t="s">
        <v>8</v>
      </c>
      <c r="BB3" s="6" t="s">
        <v>9</v>
      </c>
      <c r="BC3" s="6" t="s">
        <v>10</v>
      </c>
      <c r="BD3" s="6" t="s">
        <v>11</v>
      </c>
      <c r="BE3" s="6" t="s">
        <v>12</v>
      </c>
      <c r="BF3" s="37" t="s">
        <v>13</v>
      </c>
      <c r="BG3" s="6" t="s">
        <v>4</v>
      </c>
      <c r="BH3" s="5" t="s">
        <v>3</v>
      </c>
      <c r="BI3" s="6" t="s">
        <v>23</v>
      </c>
      <c r="BJ3" s="6" t="s">
        <v>31</v>
      </c>
      <c r="BL3" s="6" t="s">
        <v>79</v>
      </c>
      <c r="BM3" s="5" t="s">
        <v>80</v>
      </c>
      <c r="BN3" s="5" t="s">
        <v>81</v>
      </c>
      <c r="BO3" s="5" t="s">
        <v>82</v>
      </c>
    </row>
    <row r="4" spans="1:67" s="20" customFormat="1" x14ac:dyDescent="0.25">
      <c r="A4" s="40">
        <v>42126</v>
      </c>
      <c r="B4" s="49" t="str">
        <f t="shared" ref="B4:B67" si="0">RIGHT(YEAR(A4),2)&amp;TEXT(A4-DATE(YEAR(A4),1,0),"000")</f>
        <v>15122</v>
      </c>
      <c r="C4" s="20" t="s">
        <v>46</v>
      </c>
      <c r="D4" s="20" t="s">
        <v>52</v>
      </c>
      <c r="E4" s="27">
        <v>1</v>
      </c>
      <c r="F4" s="27">
        <v>1</v>
      </c>
      <c r="G4" s="27" t="s">
        <v>59</v>
      </c>
      <c r="H4" s="41">
        <v>724</v>
      </c>
      <c r="I4" s="41">
        <f t="shared" ref="I4:I67" si="1">H4-600</f>
        <v>124</v>
      </c>
      <c r="J4" s="21" t="s">
        <v>17</v>
      </c>
      <c r="K4" s="50"/>
      <c r="L4" s="27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D4" s="22">
        <v>0</v>
      </c>
      <c r="AE4" s="41"/>
      <c r="AF4" s="27">
        <v>0</v>
      </c>
      <c r="AG4" s="27">
        <v>0</v>
      </c>
      <c r="AH4" s="27">
        <v>0</v>
      </c>
      <c r="AI4" s="27">
        <v>0</v>
      </c>
      <c r="AJ4" s="27">
        <v>0</v>
      </c>
      <c r="AK4" s="27">
        <v>0</v>
      </c>
      <c r="AL4" s="27"/>
      <c r="AM4" s="43"/>
      <c r="AN4" s="43"/>
      <c r="AO4" s="43"/>
      <c r="AP4" s="43"/>
      <c r="AR4" s="41"/>
      <c r="AU4" s="51"/>
      <c r="AV4" s="27"/>
      <c r="AW4" s="52"/>
      <c r="AX4" s="41">
        <v>71</v>
      </c>
      <c r="AY4" s="27">
        <v>75.2</v>
      </c>
      <c r="AZ4" s="60">
        <v>1016</v>
      </c>
      <c r="BA4" s="60">
        <v>1016.6</v>
      </c>
      <c r="BB4" s="27">
        <v>0</v>
      </c>
      <c r="BC4" s="27">
        <v>1</v>
      </c>
      <c r="BD4" s="27">
        <v>5.3</v>
      </c>
      <c r="BE4" s="27">
        <v>1</v>
      </c>
      <c r="BF4" s="27" t="s">
        <v>18</v>
      </c>
      <c r="BG4" s="27">
        <v>14</v>
      </c>
      <c r="BL4" s="87">
        <f>IF(G4="B-C",IF(AND(SUM(L4:O4)=0,P4=1,Q4=0),1,IF(L4="-","-",0)),IF(AND(SUM(L4:O4)=0,P4=0,Q4=1),1,IF(L4="-","-",0)))</f>
        <v>0</v>
      </c>
      <c r="BM4" s="86">
        <f>IF(AND(SUM(L4:O4)=0,P4=1,Q4=1),1,IF(L4="-","-",0))</f>
        <v>0</v>
      </c>
      <c r="BN4" s="86">
        <f>IF(G4="B-C",IF(AND(SUM(L4:O4)=0,P4=0,Q4=1),1,IF(L4="-","-",0)),IF(AND(SUM(L4:O4)=0,P4=1,Q4=0),1,IF(L4="-","-",0)))</f>
        <v>0</v>
      </c>
      <c r="BO4" s="87">
        <f>IF(AND(SUM(L4:O4)&gt;0,P4=0,Q4=0),1,IF(L4="-","-",0))</f>
        <v>0</v>
      </c>
    </row>
    <row r="5" spans="1:67" s="20" customFormat="1" x14ac:dyDescent="0.25">
      <c r="A5" s="40">
        <v>42126</v>
      </c>
      <c r="B5" s="49" t="str">
        <f t="shared" si="0"/>
        <v>15122</v>
      </c>
      <c r="C5" s="20" t="s">
        <v>46</v>
      </c>
      <c r="D5" s="20" t="s">
        <v>52</v>
      </c>
      <c r="E5" s="27">
        <v>1</v>
      </c>
      <c r="F5" s="27">
        <v>2</v>
      </c>
      <c r="G5" s="27" t="s">
        <v>59</v>
      </c>
      <c r="H5" s="41">
        <v>714</v>
      </c>
      <c r="I5" s="41">
        <f t="shared" si="1"/>
        <v>114</v>
      </c>
      <c r="J5" s="21" t="s">
        <v>17</v>
      </c>
      <c r="K5" s="50"/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>
        <v>0</v>
      </c>
      <c r="AE5" s="41"/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/>
      <c r="AM5" s="43"/>
      <c r="AN5" s="43"/>
      <c r="AO5" s="43"/>
      <c r="AP5" s="43"/>
      <c r="AT5" s="53"/>
      <c r="AU5" s="51"/>
      <c r="AV5" s="27"/>
      <c r="AW5" s="54"/>
      <c r="AX5" s="41">
        <v>71</v>
      </c>
      <c r="AY5" s="27">
        <v>75.2</v>
      </c>
      <c r="AZ5" s="60">
        <v>1016</v>
      </c>
      <c r="BA5" s="60">
        <v>1016.6</v>
      </c>
      <c r="BB5" s="27">
        <v>0</v>
      </c>
      <c r="BC5" s="41">
        <v>1</v>
      </c>
      <c r="BD5" s="27">
        <v>6.6</v>
      </c>
      <c r="BE5" s="27">
        <v>1</v>
      </c>
      <c r="BF5" s="27" t="s">
        <v>18</v>
      </c>
      <c r="BG5" s="27">
        <v>14</v>
      </c>
      <c r="BL5" s="87">
        <f t="shared" ref="BL5:BL68" si="2">IF(G5="B-C",IF(AND(SUM(L5:O5)=0,P5=1,Q5=0),1,IF(L5="-","-",0)),IF(AND(SUM(L5:O5)=0,P5=0,Q5=1),1,IF(L5="-","-",0)))</f>
        <v>0</v>
      </c>
      <c r="BM5" s="86">
        <f t="shared" ref="BM5:BM68" si="3">IF(AND(SUM(L5:O5)=0,P5=1,Q5=1),1,IF(L5="-","-",0))</f>
        <v>0</v>
      </c>
      <c r="BN5" s="86">
        <f t="shared" ref="BN5:BN68" si="4">IF(G5="B-C",IF(AND(SUM(L5:O5)=0,P5=0,Q5=1),1,IF(L5="-","-",0)),IF(AND(SUM(L5:O5)=0,P5=1,Q5=0),1,IF(L5="-","-",0)))</f>
        <v>0</v>
      </c>
      <c r="BO5" s="87">
        <f t="shared" ref="BO5:BO68" si="5">IF(AND(SUM(L5:O5)&gt;0,P5=0,Q5=0),1,IF(L5="-","-",0))</f>
        <v>0</v>
      </c>
    </row>
    <row r="6" spans="1:67" s="20" customFormat="1" x14ac:dyDescent="0.25">
      <c r="A6" s="40">
        <v>42126</v>
      </c>
      <c r="B6" s="49" t="str">
        <f t="shared" si="0"/>
        <v>15122</v>
      </c>
      <c r="C6" s="20" t="s">
        <v>46</v>
      </c>
      <c r="D6" s="20" t="s">
        <v>52</v>
      </c>
      <c r="E6" s="27">
        <v>1</v>
      </c>
      <c r="F6" s="27">
        <v>3</v>
      </c>
      <c r="G6" s="27" t="s">
        <v>59</v>
      </c>
      <c r="H6" s="41">
        <v>704</v>
      </c>
      <c r="I6" s="41">
        <f t="shared" si="1"/>
        <v>104</v>
      </c>
      <c r="J6" s="21" t="s">
        <v>17</v>
      </c>
      <c r="K6" s="50"/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>
        <v>0</v>
      </c>
      <c r="AE6" s="41"/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/>
      <c r="AM6" s="43"/>
      <c r="AN6" s="43"/>
      <c r="AO6" s="43"/>
      <c r="AP6" s="43"/>
      <c r="AT6" s="53"/>
      <c r="AU6" s="51"/>
      <c r="AV6" s="27"/>
      <c r="AW6" s="54"/>
      <c r="AX6" s="41">
        <v>71</v>
      </c>
      <c r="AY6" s="27">
        <v>75.2</v>
      </c>
      <c r="AZ6" s="60">
        <v>1016</v>
      </c>
      <c r="BA6" s="60">
        <v>1016.6</v>
      </c>
      <c r="BB6" s="27">
        <v>0</v>
      </c>
      <c r="BC6" s="41">
        <v>3</v>
      </c>
      <c r="BD6" s="27">
        <v>3.4</v>
      </c>
      <c r="BE6" s="27">
        <v>1</v>
      </c>
      <c r="BF6" s="27" t="s">
        <v>18</v>
      </c>
      <c r="BG6" s="27">
        <v>14</v>
      </c>
      <c r="BL6" s="87">
        <f t="shared" si="2"/>
        <v>0</v>
      </c>
      <c r="BM6" s="86">
        <f t="shared" si="3"/>
        <v>0</v>
      </c>
      <c r="BN6" s="86">
        <f t="shared" si="4"/>
        <v>0</v>
      </c>
      <c r="BO6" s="87">
        <f t="shared" si="5"/>
        <v>0</v>
      </c>
    </row>
    <row r="7" spans="1:67" s="20" customFormat="1" x14ac:dyDescent="0.25">
      <c r="A7" s="40">
        <v>42126</v>
      </c>
      <c r="B7" s="49" t="str">
        <f t="shared" si="0"/>
        <v>15122</v>
      </c>
      <c r="C7" s="20" t="s">
        <v>46</v>
      </c>
      <c r="D7" s="20" t="s">
        <v>52</v>
      </c>
      <c r="E7" s="27">
        <v>1</v>
      </c>
      <c r="F7" s="27">
        <v>4</v>
      </c>
      <c r="G7" s="27" t="s">
        <v>59</v>
      </c>
      <c r="H7" s="41">
        <v>630</v>
      </c>
      <c r="I7" s="41">
        <f t="shared" si="1"/>
        <v>30</v>
      </c>
      <c r="J7" s="21" t="s">
        <v>17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>
        <v>0</v>
      </c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43"/>
      <c r="AO7" s="43"/>
      <c r="AP7" s="43"/>
      <c r="AT7" s="53"/>
      <c r="AU7" s="51"/>
      <c r="AV7" s="27"/>
      <c r="AW7" s="54"/>
      <c r="AX7" s="41">
        <v>71</v>
      </c>
      <c r="AY7" s="27">
        <v>75.2</v>
      </c>
      <c r="AZ7" s="60">
        <v>1016</v>
      </c>
      <c r="BA7" s="60">
        <v>1016.6</v>
      </c>
      <c r="BB7" s="27">
        <v>0</v>
      </c>
      <c r="BC7" s="41">
        <v>1</v>
      </c>
      <c r="BD7" s="27">
        <v>4.5</v>
      </c>
      <c r="BE7" s="27">
        <v>0</v>
      </c>
      <c r="BF7" s="27" t="s">
        <v>18</v>
      </c>
      <c r="BG7" s="27">
        <v>14</v>
      </c>
      <c r="BL7" s="87">
        <f t="shared" si="2"/>
        <v>0</v>
      </c>
      <c r="BM7" s="86">
        <f t="shared" si="3"/>
        <v>0</v>
      </c>
      <c r="BN7" s="86">
        <f t="shared" si="4"/>
        <v>0</v>
      </c>
      <c r="BO7" s="87">
        <f t="shared" si="5"/>
        <v>0</v>
      </c>
    </row>
    <row r="8" spans="1:67" s="20" customFormat="1" x14ac:dyDescent="0.25">
      <c r="A8" s="40">
        <v>42126</v>
      </c>
      <c r="B8" s="49" t="str">
        <f t="shared" si="0"/>
        <v>15122</v>
      </c>
      <c r="C8" s="20" t="s">
        <v>46</v>
      </c>
      <c r="D8" s="20" t="s">
        <v>52</v>
      </c>
      <c r="E8" s="27">
        <v>1</v>
      </c>
      <c r="F8" s="27">
        <v>5</v>
      </c>
      <c r="G8" s="27" t="s">
        <v>59</v>
      </c>
      <c r="H8" s="41">
        <v>620</v>
      </c>
      <c r="I8" s="41">
        <f t="shared" si="1"/>
        <v>20</v>
      </c>
      <c r="J8" s="21" t="s">
        <v>17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>
        <v>0</v>
      </c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43"/>
      <c r="AO8" s="43"/>
      <c r="AP8" s="43"/>
      <c r="AT8" s="53"/>
      <c r="AU8" s="51"/>
      <c r="AV8" s="27"/>
      <c r="AW8" s="54"/>
      <c r="AX8" s="41">
        <v>71</v>
      </c>
      <c r="AY8" s="27">
        <v>75.2</v>
      </c>
      <c r="AZ8" s="60">
        <v>1016</v>
      </c>
      <c r="BA8" s="60">
        <v>1016.6</v>
      </c>
      <c r="BB8" s="27">
        <v>0</v>
      </c>
      <c r="BC8" s="41">
        <v>1</v>
      </c>
      <c r="BD8" s="27">
        <v>6.8</v>
      </c>
      <c r="BE8" s="27">
        <v>0</v>
      </c>
      <c r="BF8" s="27" t="s">
        <v>18</v>
      </c>
      <c r="BG8" s="27">
        <v>14</v>
      </c>
      <c r="BL8" s="87">
        <f t="shared" si="2"/>
        <v>0</v>
      </c>
      <c r="BM8" s="86">
        <f t="shared" si="3"/>
        <v>0</v>
      </c>
      <c r="BN8" s="86">
        <f t="shared" si="4"/>
        <v>0</v>
      </c>
      <c r="BO8" s="87">
        <f t="shared" si="5"/>
        <v>0</v>
      </c>
    </row>
    <row r="9" spans="1:67" s="20" customFormat="1" x14ac:dyDescent="0.25">
      <c r="A9" s="40">
        <v>42126</v>
      </c>
      <c r="B9" s="49" t="str">
        <f t="shared" si="0"/>
        <v>15122</v>
      </c>
      <c r="C9" s="20" t="s">
        <v>46</v>
      </c>
      <c r="D9" s="20" t="s">
        <v>52</v>
      </c>
      <c r="E9" s="27">
        <v>1</v>
      </c>
      <c r="F9" s="27">
        <v>6</v>
      </c>
      <c r="G9" s="27" t="s">
        <v>59</v>
      </c>
      <c r="H9" s="41">
        <v>642</v>
      </c>
      <c r="I9" s="41">
        <f t="shared" si="1"/>
        <v>42</v>
      </c>
      <c r="J9" s="21" t="s">
        <v>17</v>
      </c>
      <c r="K9" s="50"/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>
        <v>0</v>
      </c>
      <c r="AE9" s="41"/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/>
      <c r="AM9" s="43"/>
      <c r="AN9" s="43"/>
      <c r="AO9" s="43"/>
      <c r="AP9" s="43"/>
      <c r="AT9" s="53"/>
      <c r="AU9" s="51"/>
      <c r="AV9" s="27"/>
      <c r="AW9" s="54"/>
      <c r="AX9" s="41">
        <v>71</v>
      </c>
      <c r="AY9" s="27">
        <v>75.2</v>
      </c>
      <c r="AZ9" s="60">
        <v>1016</v>
      </c>
      <c r="BA9" s="60">
        <v>1016.6</v>
      </c>
      <c r="BB9" s="27">
        <v>0</v>
      </c>
      <c r="BC9" s="41">
        <v>1</v>
      </c>
      <c r="BD9" s="27">
        <v>6.2</v>
      </c>
      <c r="BE9" s="27">
        <v>0</v>
      </c>
      <c r="BF9" s="27" t="s">
        <v>18</v>
      </c>
      <c r="BG9" s="27">
        <v>14</v>
      </c>
      <c r="BL9" s="87">
        <f t="shared" si="2"/>
        <v>0</v>
      </c>
      <c r="BM9" s="86">
        <f t="shared" si="3"/>
        <v>0</v>
      </c>
      <c r="BN9" s="86">
        <f t="shared" si="4"/>
        <v>0</v>
      </c>
      <c r="BO9" s="87">
        <f t="shared" si="5"/>
        <v>0</v>
      </c>
    </row>
    <row r="10" spans="1:67" s="71" customFormat="1" x14ac:dyDescent="0.25">
      <c r="A10" s="69">
        <v>42126</v>
      </c>
      <c r="B10" s="70" t="str">
        <f t="shared" si="0"/>
        <v>15122</v>
      </c>
      <c r="C10" s="71" t="s">
        <v>46</v>
      </c>
      <c r="D10" s="71" t="s">
        <v>52</v>
      </c>
      <c r="E10" s="72">
        <v>1</v>
      </c>
      <c r="F10" s="72">
        <v>7</v>
      </c>
      <c r="G10" s="72" t="s">
        <v>59</v>
      </c>
      <c r="H10" s="73">
        <v>653</v>
      </c>
      <c r="I10" s="73">
        <f t="shared" si="1"/>
        <v>53</v>
      </c>
      <c r="J10" s="74" t="s">
        <v>17</v>
      </c>
      <c r="K10" s="73"/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D10" s="75">
        <v>0</v>
      </c>
      <c r="AE10" s="73"/>
      <c r="AF10" s="72">
        <v>0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L10" s="72"/>
      <c r="AT10" s="72"/>
      <c r="AU10" s="76"/>
      <c r="AV10" s="72"/>
      <c r="AW10" s="81"/>
      <c r="AX10" s="73">
        <v>71</v>
      </c>
      <c r="AY10" s="72">
        <v>75.2</v>
      </c>
      <c r="AZ10" s="82">
        <v>1016</v>
      </c>
      <c r="BA10" s="82">
        <v>1016.6</v>
      </c>
      <c r="BB10" s="72">
        <v>0</v>
      </c>
      <c r="BC10" s="73">
        <v>1</v>
      </c>
      <c r="BD10" s="72">
        <v>5.2</v>
      </c>
      <c r="BE10" s="72">
        <v>1</v>
      </c>
      <c r="BF10" s="72" t="s">
        <v>18</v>
      </c>
      <c r="BG10" s="72">
        <v>14</v>
      </c>
      <c r="BL10" s="89">
        <f t="shared" si="2"/>
        <v>0</v>
      </c>
      <c r="BM10" s="88">
        <f t="shared" si="3"/>
        <v>0</v>
      </c>
      <c r="BN10" s="88">
        <f t="shared" si="4"/>
        <v>0</v>
      </c>
      <c r="BO10" s="89">
        <f t="shared" si="5"/>
        <v>0</v>
      </c>
    </row>
    <row r="11" spans="1:67" s="20" customFormat="1" x14ac:dyDescent="0.25">
      <c r="A11" s="40">
        <v>42127</v>
      </c>
      <c r="B11" s="49" t="str">
        <f t="shared" si="0"/>
        <v>15123</v>
      </c>
      <c r="C11" s="20" t="s">
        <v>46</v>
      </c>
      <c r="D11" s="20" t="s">
        <v>60</v>
      </c>
      <c r="E11" s="27">
        <v>2</v>
      </c>
      <c r="F11" s="27">
        <v>1</v>
      </c>
      <c r="G11" s="27" t="s">
        <v>59</v>
      </c>
      <c r="H11" s="41">
        <v>621</v>
      </c>
      <c r="I11" s="41">
        <f t="shared" si="1"/>
        <v>21</v>
      </c>
      <c r="J11" s="22" t="s">
        <v>47</v>
      </c>
      <c r="K11" s="50"/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/>
      <c r="S11" s="53"/>
      <c r="T11" s="53"/>
      <c r="U11" s="53"/>
      <c r="V11" s="53"/>
      <c r="W11" s="53"/>
      <c r="X11" s="53"/>
      <c r="Y11" s="53"/>
      <c r="Z11" s="53"/>
      <c r="AA11" s="53"/>
      <c r="AB11" s="53"/>
      <c r="AD11" s="22">
        <v>0</v>
      </c>
      <c r="AE11" s="41"/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4"/>
      <c r="AX11" s="41">
        <v>71.099999999999994</v>
      </c>
      <c r="AY11" s="27">
        <v>74.900000000000006</v>
      </c>
      <c r="AZ11" s="60">
        <v>1015.8</v>
      </c>
      <c r="BA11" s="60">
        <v>1016.4</v>
      </c>
      <c r="BB11" s="27">
        <v>0</v>
      </c>
      <c r="BC11" s="27">
        <v>1</v>
      </c>
      <c r="BD11" s="27">
        <v>2.5</v>
      </c>
      <c r="BE11" s="27">
        <v>0</v>
      </c>
      <c r="BF11" s="27" t="s">
        <v>17</v>
      </c>
      <c r="BG11" s="27">
        <v>15</v>
      </c>
      <c r="BL11" s="87">
        <f t="shared" si="2"/>
        <v>0</v>
      </c>
      <c r="BM11" s="86">
        <f t="shared" si="3"/>
        <v>0</v>
      </c>
      <c r="BN11" s="86">
        <f t="shared" si="4"/>
        <v>0</v>
      </c>
      <c r="BO11" s="87">
        <f t="shared" si="5"/>
        <v>0</v>
      </c>
    </row>
    <row r="12" spans="1:67" s="20" customFormat="1" x14ac:dyDescent="0.25">
      <c r="A12" s="40">
        <v>42127</v>
      </c>
      <c r="B12" s="49" t="str">
        <f t="shared" si="0"/>
        <v>15123</v>
      </c>
      <c r="C12" s="20" t="s">
        <v>46</v>
      </c>
      <c r="D12" s="20" t="s">
        <v>60</v>
      </c>
      <c r="E12" s="27">
        <v>2</v>
      </c>
      <c r="F12" s="27">
        <v>2</v>
      </c>
      <c r="G12" s="27" t="s">
        <v>59</v>
      </c>
      <c r="H12" s="41">
        <v>634</v>
      </c>
      <c r="I12" s="41">
        <f t="shared" si="1"/>
        <v>34</v>
      </c>
      <c r="J12" s="22" t="s">
        <v>47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22">
        <v>0</v>
      </c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4"/>
      <c r="AX12" s="41">
        <v>71.099999999999994</v>
      </c>
      <c r="AY12" s="27">
        <v>74.900000000000006</v>
      </c>
      <c r="AZ12" s="60">
        <v>1015.8</v>
      </c>
      <c r="BA12" s="60">
        <v>1016.4</v>
      </c>
      <c r="BB12" s="27">
        <v>0</v>
      </c>
      <c r="BC12" s="27">
        <v>1</v>
      </c>
      <c r="BD12" s="27">
        <v>2.2000000000000002</v>
      </c>
      <c r="BE12" s="27">
        <v>0</v>
      </c>
      <c r="BF12" s="27" t="s">
        <v>17</v>
      </c>
      <c r="BG12" s="27">
        <v>15</v>
      </c>
      <c r="BL12" s="87">
        <f t="shared" si="2"/>
        <v>0</v>
      </c>
      <c r="BM12" s="86">
        <f t="shared" si="3"/>
        <v>0</v>
      </c>
      <c r="BN12" s="86">
        <f t="shared" si="4"/>
        <v>0</v>
      </c>
      <c r="BO12" s="87">
        <f t="shared" si="5"/>
        <v>0</v>
      </c>
    </row>
    <row r="13" spans="1:67" s="20" customFormat="1" x14ac:dyDescent="0.25">
      <c r="A13" s="40">
        <v>42127</v>
      </c>
      <c r="B13" s="49" t="str">
        <f t="shared" si="0"/>
        <v>15123</v>
      </c>
      <c r="C13" s="20" t="s">
        <v>46</v>
      </c>
      <c r="D13" s="20" t="s">
        <v>60</v>
      </c>
      <c r="E13" s="27">
        <v>2</v>
      </c>
      <c r="F13" s="27">
        <v>3</v>
      </c>
      <c r="G13" s="27" t="s">
        <v>59</v>
      </c>
      <c r="H13" s="41">
        <v>647</v>
      </c>
      <c r="I13" s="41">
        <f t="shared" si="1"/>
        <v>47</v>
      </c>
      <c r="J13" s="22" t="s">
        <v>47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53"/>
      <c r="T13" s="53"/>
      <c r="U13" s="53"/>
      <c r="V13" s="53"/>
      <c r="W13" s="53"/>
      <c r="X13" s="53"/>
      <c r="Y13" s="53"/>
      <c r="Z13" s="53"/>
      <c r="AA13" s="53"/>
      <c r="AB13" s="53"/>
      <c r="AD13" s="22">
        <v>0</v>
      </c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4"/>
      <c r="AX13" s="41">
        <v>71.099999999999994</v>
      </c>
      <c r="AY13" s="27">
        <v>74.900000000000006</v>
      </c>
      <c r="AZ13" s="60">
        <v>1015.8</v>
      </c>
      <c r="BA13" s="60">
        <v>1016.4</v>
      </c>
      <c r="BB13" s="27">
        <v>0</v>
      </c>
      <c r="BC13" s="27">
        <v>1</v>
      </c>
      <c r="BD13" s="27">
        <v>3</v>
      </c>
      <c r="BE13" s="27">
        <v>0</v>
      </c>
      <c r="BF13" s="27" t="s">
        <v>17</v>
      </c>
      <c r="BG13" s="27">
        <v>15</v>
      </c>
      <c r="BL13" s="87">
        <f t="shared" si="2"/>
        <v>0</v>
      </c>
      <c r="BM13" s="86">
        <f t="shared" si="3"/>
        <v>0</v>
      </c>
      <c r="BN13" s="86">
        <f t="shared" si="4"/>
        <v>0</v>
      </c>
      <c r="BO13" s="87">
        <f t="shared" si="5"/>
        <v>0</v>
      </c>
    </row>
    <row r="14" spans="1:67" s="20" customFormat="1" x14ac:dyDescent="0.25">
      <c r="A14" s="40">
        <v>42127</v>
      </c>
      <c r="B14" s="49" t="str">
        <f t="shared" si="0"/>
        <v>15123</v>
      </c>
      <c r="C14" s="20" t="s">
        <v>46</v>
      </c>
      <c r="D14" s="20" t="s">
        <v>60</v>
      </c>
      <c r="E14" s="27">
        <v>2</v>
      </c>
      <c r="F14" s="27">
        <v>4</v>
      </c>
      <c r="G14" s="27" t="s">
        <v>59</v>
      </c>
      <c r="H14" s="41">
        <v>658</v>
      </c>
      <c r="I14" s="41">
        <f t="shared" si="1"/>
        <v>58</v>
      </c>
      <c r="J14" s="22" t="s">
        <v>47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/>
      <c r="S14" s="53"/>
      <c r="T14" s="53"/>
      <c r="U14" s="53"/>
      <c r="V14" s="53"/>
      <c r="W14" s="53"/>
      <c r="X14" s="53"/>
      <c r="Y14" s="53"/>
      <c r="Z14" s="53"/>
      <c r="AA14" s="53"/>
      <c r="AB14" s="53"/>
      <c r="AD14" s="22">
        <v>0</v>
      </c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4"/>
      <c r="AX14" s="41">
        <v>71.099999999999994</v>
      </c>
      <c r="AY14" s="27">
        <v>74.900000000000006</v>
      </c>
      <c r="AZ14" s="60">
        <v>1015.8</v>
      </c>
      <c r="BA14" s="60">
        <v>1016.4</v>
      </c>
      <c r="BB14" s="27">
        <v>0</v>
      </c>
      <c r="BC14" s="27">
        <v>0</v>
      </c>
      <c r="BD14" s="27">
        <v>2.8</v>
      </c>
      <c r="BE14" s="27">
        <v>0</v>
      </c>
      <c r="BF14" s="27" t="s">
        <v>17</v>
      </c>
      <c r="BG14" s="27">
        <v>15</v>
      </c>
      <c r="BL14" s="87">
        <f t="shared" si="2"/>
        <v>0</v>
      </c>
      <c r="BM14" s="86">
        <f t="shared" si="3"/>
        <v>0</v>
      </c>
      <c r="BN14" s="86">
        <f t="shared" si="4"/>
        <v>0</v>
      </c>
      <c r="BO14" s="87">
        <f t="shared" si="5"/>
        <v>0</v>
      </c>
    </row>
    <row r="15" spans="1:67" s="20" customFormat="1" x14ac:dyDescent="0.25">
      <c r="A15" s="40">
        <v>42127</v>
      </c>
      <c r="B15" s="49" t="str">
        <f t="shared" si="0"/>
        <v>15123</v>
      </c>
      <c r="C15" s="20" t="s">
        <v>46</v>
      </c>
      <c r="D15" s="20" t="s">
        <v>60</v>
      </c>
      <c r="E15" s="27">
        <v>2</v>
      </c>
      <c r="F15" s="27">
        <v>5</v>
      </c>
      <c r="G15" s="27" t="s">
        <v>59</v>
      </c>
      <c r="H15" s="41">
        <v>712</v>
      </c>
      <c r="I15" s="41">
        <f t="shared" si="1"/>
        <v>112</v>
      </c>
      <c r="J15" s="22" t="s">
        <v>47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D15" s="22">
        <v>0</v>
      </c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4"/>
      <c r="AX15" s="41">
        <v>71.099999999999994</v>
      </c>
      <c r="AY15" s="27">
        <v>74.900000000000006</v>
      </c>
      <c r="AZ15" s="60">
        <v>1015.8</v>
      </c>
      <c r="BA15" s="60">
        <v>1016.4</v>
      </c>
      <c r="BB15" s="27">
        <v>0</v>
      </c>
      <c r="BC15" s="27">
        <v>1</v>
      </c>
      <c r="BD15" s="27">
        <v>0.6</v>
      </c>
      <c r="BE15" s="27">
        <v>0</v>
      </c>
      <c r="BF15" s="27" t="s">
        <v>17</v>
      </c>
      <c r="BG15" s="27">
        <v>15</v>
      </c>
      <c r="BL15" s="87">
        <f t="shared" si="2"/>
        <v>0</v>
      </c>
      <c r="BM15" s="86">
        <f t="shared" si="3"/>
        <v>0</v>
      </c>
      <c r="BN15" s="86">
        <f t="shared" si="4"/>
        <v>0</v>
      </c>
      <c r="BO15" s="87">
        <f t="shared" si="5"/>
        <v>0</v>
      </c>
    </row>
    <row r="16" spans="1:67" s="20" customFormat="1" x14ac:dyDescent="0.25">
      <c r="A16" s="40">
        <v>42127</v>
      </c>
      <c r="B16" s="49" t="str">
        <f t="shared" si="0"/>
        <v>15123</v>
      </c>
      <c r="C16" s="20" t="s">
        <v>46</v>
      </c>
      <c r="D16" s="20" t="s">
        <v>60</v>
      </c>
      <c r="E16" s="27">
        <v>2</v>
      </c>
      <c r="F16" s="27">
        <v>6</v>
      </c>
      <c r="G16" s="27" t="s">
        <v>59</v>
      </c>
      <c r="H16" s="41">
        <v>724</v>
      </c>
      <c r="I16" s="41">
        <f t="shared" si="1"/>
        <v>124</v>
      </c>
      <c r="J16" s="22" t="s">
        <v>47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53"/>
      <c r="T16" s="53"/>
      <c r="U16" s="53"/>
      <c r="V16" s="53"/>
      <c r="W16" s="53"/>
      <c r="X16" s="53"/>
      <c r="Y16" s="53"/>
      <c r="Z16" s="53"/>
      <c r="AA16" s="53"/>
      <c r="AB16" s="53"/>
      <c r="AD16" s="22">
        <v>0</v>
      </c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4"/>
      <c r="AX16" s="41">
        <v>71.099999999999994</v>
      </c>
      <c r="AY16" s="27">
        <v>74.900000000000006</v>
      </c>
      <c r="AZ16" s="60">
        <v>1015.8</v>
      </c>
      <c r="BA16" s="60">
        <v>1016.4</v>
      </c>
      <c r="BB16" s="27">
        <v>0</v>
      </c>
      <c r="BC16" s="27">
        <v>1</v>
      </c>
      <c r="BD16" s="27">
        <v>1.2</v>
      </c>
      <c r="BE16" s="27">
        <v>0</v>
      </c>
      <c r="BF16" s="27" t="s">
        <v>17</v>
      </c>
      <c r="BG16" s="27">
        <v>15</v>
      </c>
      <c r="BL16" s="87">
        <f t="shared" si="2"/>
        <v>0</v>
      </c>
      <c r="BM16" s="86">
        <f t="shared" si="3"/>
        <v>0</v>
      </c>
      <c r="BN16" s="86">
        <f t="shared" si="4"/>
        <v>0</v>
      </c>
      <c r="BO16" s="87">
        <f t="shared" si="5"/>
        <v>0</v>
      </c>
    </row>
    <row r="17" spans="1:67" s="20" customFormat="1" x14ac:dyDescent="0.25">
      <c r="A17" s="40">
        <v>42127</v>
      </c>
      <c r="B17" s="49" t="str">
        <f t="shared" si="0"/>
        <v>15123</v>
      </c>
      <c r="C17" s="20" t="s">
        <v>46</v>
      </c>
      <c r="D17" s="20" t="s">
        <v>60</v>
      </c>
      <c r="E17" s="27">
        <v>2</v>
      </c>
      <c r="F17" s="27">
        <v>7</v>
      </c>
      <c r="G17" s="27" t="s">
        <v>59</v>
      </c>
      <c r="H17" s="41">
        <v>736</v>
      </c>
      <c r="I17" s="41">
        <f t="shared" si="1"/>
        <v>136</v>
      </c>
      <c r="J17" s="22" t="s">
        <v>47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D17" s="22">
        <v>0</v>
      </c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4"/>
      <c r="AX17" s="41">
        <v>71.099999999999994</v>
      </c>
      <c r="AY17" s="27">
        <v>74.900000000000006</v>
      </c>
      <c r="AZ17" s="60">
        <v>1015.8</v>
      </c>
      <c r="BA17" s="60">
        <v>1016.4</v>
      </c>
      <c r="BB17" s="27">
        <v>0</v>
      </c>
      <c r="BC17" s="27">
        <v>0</v>
      </c>
      <c r="BD17" s="27">
        <v>1.8</v>
      </c>
      <c r="BE17" s="27">
        <v>1</v>
      </c>
      <c r="BF17" s="27" t="s">
        <v>17</v>
      </c>
      <c r="BG17" s="27">
        <v>15</v>
      </c>
      <c r="BL17" s="87">
        <f t="shared" si="2"/>
        <v>0</v>
      </c>
      <c r="BM17" s="86">
        <f t="shared" si="3"/>
        <v>0</v>
      </c>
      <c r="BN17" s="86">
        <f t="shared" si="4"/>
        <v>0</v>
      </c>
      <c r="BO17" s="87">
        <f t="shared" si="5"/>
        <v>0</v>
      </c>
    </row>
    <row r="18" spans="1:67" s="71" customFormat="1" x14ac:dyDescent="0.25">
      <c r="A18" s="69">
        <v>42127</v>
      </c>
      <c r="B18" s="70" t="str">
        <f t="shared" si="0"/>
        <v>15123</v>
      </c>
      <c r="C18" s="71" t="s">
        <v>46</v>
      </c>
      <c r="D18" s="71" t="s">
        <v>60</v>
      </c>
      <c r="E18" s="72">
        <v>2</v>
      </c>
      <c r="F18" s="72">
        <v>8</v>
      </c>
      <c r="G18" s="72" t="s">
        <v>59</v>
      </c>
      <c r="H18" s="73">
        <v>748</v>
      </c>
      <c r="I18" s="73">
        <f t="shared" si="1"/>
        <v>148</v>
      </c>
      <c r="J18" s="75" t="s">
        <v>47</v>
      </c>
      <c r="K18" s="73"/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D18" s="75">
        <v>0</v>
      </c>
      <c r="AE18" s="73"/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81"/>
      <c r="AX18" s="73">
        <v>71.099999999999994</v>
      </c>
      <c r="AY18" s="72">
        <v>74.900000000000006</v>
      </c>
      <c r="AZ18" s="82">
        <v>1015.8</v>
      </c>
      <c r="BA18" s="82">
        <v>1016.4</v>
      </c>
      <c r="BB18" s="72">
        <v>0</v>
      </c>
      <c r="BC18" s="72">
        <v>0</v>
      </c>
      <c r="BD18" s="72">
        <v>2.5</v>
      </c>
      <c r="BE18" s="72">
        <v>1</v>
      </c>
      <c r="BF18" s="72" t="s">
        <v>17</v>
      </c>
      <c r="BG18" s="72">
        <v>15</v>
      </c>
      <c r="BL18" s="89">
        <f t="shared" si="2"/>
        <v>0</v>
      </c>
      <c r="BM18" s="88">
        <f t="shared" si="3"/>
        <v>0</v>
      </c>
      <c r="BN18" s="88">
        <f t="shared" si="4"/>
        <v>0</v>
      </c>
      <c r="BO18" s="89">
        <f t="shared" si="5"/>
        <v>0</v>
      </c>
    </row>
    <row r="19" spans="1:67" s="20" customFormat="1" x14ac:dyDescent="0.25">
      <c r="A19" s="40">
        <v>42126</v>
      </c>
      <c r="B19" s="49" t="str">
        <f t="shared" si="0"/>
        <v>15122</v>
      </c>
      <c r="C19" s="20" t="s">
        <v>46</v>
      </c>
      <c r="D19" s="20" t="s">
        <v>60</v>
      </c>
      <c r="E19" s="27">
        <v>4</v>
      </c>
      <c r="F19" s="27">
        <v>1</v>
      </c>
      <c r="G19" s="27" t="s">
        <v>59</v>
      </c>
      <c r="H19" s="41">
        <v>740</v>
      </c>
      <c r="I19" s="41">
        <f t="shared" si="1"/>
        <v>140</v>
      </c>
      <c r="J19" s="22" t="s">
        <v>17</v>
      </c>
      <c r="K19" s="50"/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/>
      <c r="S19" s="53"/>
      <c r="T19" s="53"/>
      <c r="U19" s="53"/>
      <c r="V19" s="53"/>
      <c r="W19" s="53"/>
      <c r="X19" s="53"/>
      <c r="Y19" s="53"/>
      <c r="Z19" s="53"/>
      <c r="AA19" s="53"/>
      <c r="AB19" s="53"/>
      <c r="AD19" s="22">
        <v>0</v>
      </c>
      <c r="AE19" s="41"/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53">
        <v>0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4"/>
      <c r="AX19" s="41">
        <v>63.5</v>
      </c>
      <c r="AY19" s="27">
        <v>70.2</v>
      </c>
      <c r="AZ19" s="60">
        <v>1018</v>
      </c>
      <c r="BA19" s="60">
        <v>1018.3</v>
      </c>
      <c r="BB19" s="27">
        <v>0</v>
      </c>
      <c r="BC19" s="27">
        <v>0</v>
      </c>
      <c r="BD19" s="27">
        <v>0</v>
      </c>
      <c r="BE19" s="27">
        <v>0</v>
      </c>
      <c r="BF19" s="27" t="s">
        <v>17</v>
      </c>
      <c r="BG19" s="27">
        <v>14</v>
      </c>
      <c r="BI19" s="27"/>
      <c r="BJ19" s="20">
        <f>CONVERT(BI19,"C","F")</f>
        <v>32</v>
      </c>
      <c r="BL19" s="87">
        <f t="shared" si="2"/>
        <v>0</v>
      </c>
      <c r="BM19" s="86">
        <f t="shared" si="3"/>
        <v>0</v>
      </c>
      <c r="BN19" s="86">
        <f t="shared" si="4"/>
        <v>0</v>
      </c>
      <c r="BO19" s="87">
        <f t="shared" si="5"/>
        <v>0</v>
      </c>
    </row>
    <row r="20" spans="1:67" s="20" customFormat="1" x14ac:dyDescent="0.25">
      <c r="A20" s="40">
        <v>42126</v>
      </c>
      <c r="B20" s="49" t="str">
        <f t="shared" si="0"/>
        <v>15122</v>
      </c>
      <c r="C20" s="20" t="s">
        <v>46</v>
      </c>
      <c r="D20" s="20" t="s">
        <v>60</v>
      </c>
      <c r="E20" s="27">
        <v>4</v>
      </c>
      <c r="F20" s="27">
        <v>2</v>
      </c>
      <c r="G20" s="27" t="s">
        <v>59</v>
      </c>
      <c r="H20" s="41">
        <v>728</v>
      </c>
      <c r="I20" s="41">
        <f t="shared" si="1"/>
        <v>128</v>
      </c>
      <c r="J20" s="22" t="s">
        <v>17</v>
      </c>
      <c r="K20" s="50"/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/>
      <c r="S20" s="53"/>
      <c r="T20" s="53"/>
      <c r="U20" s="53"/>
      <c r="V20" s="53"/>
      <c r="W20" s="53"/>
      <c r="X20" s="53"/>
      <c r="Y20" s="53"/>
      <c r="Z20" s="53"/>
      <c r="AA20" s="53"/>
      <c r="AB20" s="53"/>
      <c r="AD20" s="22">
        <v>0</v>
      </c>
      <c r="AE20" s="41"/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53">
        <v>0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4"/>
      <c r="AX20" s="41">
        <v>63.5</v>
      </c>
      <c r="AY20" s="27">
        <v>70.2</v>
      </c>
      <c r="AZ20" s="60">
        <v>1018</v>
      </c>
      <c r="BA20" s="60">
        <v>1018.3</v>
      </c>
      <c r="BB20" s="27">
        <v>0</v>
      </c>
      <c r="BC20" s="27">
        <v>1</v>
      </c>
      <c r="BD20" s="27">
        <v>0</v>
      </c>
      <c r="BE20" s="27">
        <v>0</v>
      </c>
      <c r="BF20" s="27" t="s">
        <v>17</v>
      </c>
      <c r="BG20" s="27">
        <v>14</v>
      </c>
      <c r="BL20" s="87">
        <f>IF(G20="B-C",IF(AND(SUM(L20:O20)=0,P20=1,Q20=0),1,IF(L20="-","-",0)),IF(AND(SUM(L20:O20)=0,P20=0,Q20=1),1,IF(L20="-","-",0)))</f>
        <v>0</v>
      </c>
      <c r="BM20" s="86">
        <f t="shared" si="3"/>
        <v>0</v>
      </c>
      <c r="BN20" s="86">
        <f t="shared" si="4"/>
        <v>0</v>
      </c>
      <c r="BO20" s="87">
        <f t="shared" si="5"/>
        <v>0</v>
      </c>
    </row>
    <row r="21" spans="1:67" s="20" customFormat="1" x14ac:dyDescent="0.25">
      <c r="A21" s="40">
        <v>42126</v>
      </c>
      <c r="B21" s="49" t="str">
        <f t="shared" si="0"/>
        <v>15122</v>
      </c>
      <c r="C21" s="20" t="s">
        <v>46</v>
      </c>
      <c r="D21" s="20" t="s">
        <v>60</v>
      </c>
      <c r="E21" s="27">
        <v>4</v>
      </c>
      <c r="F21" s="27">
        <v>3</v>
      </c>
      <c r="G21" s="27" t="s">
        <v>59</v>
      </c>
      <c r="H21" s="41">
        <v>716</v>
      </c>
      <c r="I21" s="41">
        <f t="shared" si="1"/>
        <v>116</v>
      </c>
      <c r="J21" s="22" t="s">
        <v>17</v>
      </c>
      <c r="K21" s="50"/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/>
      <c r="S21" s="53"/>
      <c r="T21" s="53"/>
      <c r="U21" s="53"/>
      <c r="V21" s="53"/>
      <c r="W21" s="53"/>
      <c r="X21" s="53"/>
      <c r="Y21" s="53"/>
      <c r="Z21" s="53"/>
      <c r="AA21" s="53"/>
      <c r="AB21" s="53"/>
      <c r="AD21" s="22">
        <v>0</v>
      </c>
      <c r="AE21" s="41"/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53">
        <v>0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4"/>
      <c r="AX21" s="41">
        <v>63.5</v>
      </c>
      <c r="AY21" s="27">
        <v>70.2</v>
      </c>
      <c r="AZ21" s="60">
        <v>1018</v>
      </c>
      <c r="BA21" s="60">
        <v>1018.3</v>
      </c>
      <c r="BB21" s="27">
        <v>0</v>
      </c>
      <c r="BC21" s="27">
        <v>1</v>
      </c>
      <c r="BD21" s="27">
        <v>1</v>
      </c>
      <c r="BE21" s="27">
        <v>0</v>
      </c>
      <c r="BF21" s="27" t="s">
        <v>17</v>
      </c>
      <c r="BG21" s="27">
        <v>14</v>
      </c>
      <c r="BL21" s="87">
        <f t="shared" si="2"/>
        <v>0</v>
      </c>
      <c r="BM21" s="86">
        <f t="shared" si="3"/>
        <v>0</v>
      </c>
      <c r="BN21" s="86">
        <f t="shared" si="4"/>
        <v>0</v>
      </c>
      <c r="BO21" s="87">
        <f t="shared" si="5"/>
        <v>0</v>
      </c>
    </row>
    <row r="22" spans="1:67" s="20" customFormat="1" x14ac:dyDescent="0.25">
      <c r="A22" s="40">
        <v>42126</v>
      </c>
      <c r="B22" s="49" t="str">
        <f t="shared" si="0"/>
        <v>15122</v>
      </c>
      <c r="C22" s="20" t="s">
        <v>46</v>
      </c>
      <c r="D22" s="20" t="s">
        <v>60</v>
      </c>
      <c r="E22" s="27">
        <v>4</v>
      </c>
      <c r="F22" s="27">
        <v>4</v>
      </c>
      <c r="G22" s="27" t="s">
        <v>59</v>
      </c>
      <c r="H22" s="41">
        <v>705</v>
      </c>
      <c r="I22" s="41">
        <f t="shared" si="1"/>
        <v>105</v>
      </c>
      <c r="J22" s="22" t="s">
        <v>17</v>
      </c>
      <c r="K22" s="50"/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/>
      <c r="S22" s="53"/>
      <c r="T22" s="53"/>
      <c r="U22" s="53"/>
      <c r="V22" s="53"/>
      <c r="W22" s="53"/>
      <c r="X22" s="53"/>
      <c r="Y22" s="53"/>
      <c r="Z22" s="53"/>
      <c r="AA22" s="53"/>
      <c r="AB22" s="53"/>
      <c r="AD22" s="22">
        <v>0</v>
      </c>
      <c r="AE22" s="41"/>
      <c r="AF22" s="27">
        <v>0</v>
      </c>
      <c r="AG22" s="27">
        <v>0</v>
      </c>
      <c r="AH22" s="27">
        <v>0</v>
      </c>
      <c r="AI22" s="27">
        <v>0</v>
      </c>
      <c r="AJ22" s="27">
        <v>1</v>
      </c>
      <c r="AK22" s="53">
        <v>1</v>
      </c>
      <c r="AL22" s="53"/>
      <c r="AM22" s="53"/>
      <c r="AN22" s="53" t="s">
        <v>44</v>
      </c>
      <c r="AO22" s="53" t="s">
        <v>61</v>
      </c>
      <c r="AP22" s="53" t="s">
        <v>19</v>
      </c>
      <c r="AQ22" s="53">
        <v>170</v>
      </c>
      <c r="AR22" s="53"/>
      <c r="AS22" s="53"/>
      <c r="AT22" s="53"/>
      <c r="AU22" s="53"/>
      <c r="AV22" s="53"/>
      <c r="AW22" s="54"/>
      <c r="AX22" s="41">
        <v>63.5</v>
      </c>
      <c r="AY22" s="27">
        <v>70.2</v>
      </c>
      <c r="AZ22" s="60">
        <v>1018</v>
      </c>
      <c r="BA22" s="60">
        <v>1018.3</v>
      </c>
      <c r="BB22" s="27">
        <v>0</v>
      </c>
      <c r="BC22" s="27">
        <v>1</v>
      </c>
      <c r="BD22" s="27">
        <v>0</v>
      </c>
      <c r="BE22" s="27">
        <v>0</v>
      </c>
      <c r="BF22" s="27" t="s">
        <v>17</v>
      </c>
      <c r="BG22" s="27">
        <v>14</v>
      </c>
      <c r="BL22" s="87">
        <f t="shared" si="2"/>
        <v>0</v>
      </c>
      <c r="BM22" s="86">
        <f t="shared" si="3"/>
        <v>0</v>
      </c>
      <c r="BN22" s="86">
        <f t="shared" si="4"/>
        <v>0</v>
      </c>
      <c r="BO22" s="87">
        <f t="shared" si="5"/>
        <v>0</v>
      </c>
    </row>
    <row r="23" spans="1:67" s="20" customFormat="1" x14ac:dyDescent="0.25">
      <c r="A23" s="40">
        <v>42126</v>
      </c>
      <c r="B23" s="49" t="str">
        <f t="shared" si="0"/>
        <v>15122</v>
      </c>
      <c r="C23" s="20" t="s">
        <v>46</v>
      </c>
      <c r="D23" s="20" t="s">
        <v>60</v>
      </c>
      <c r="E23" s="27">
        <v>4</v>
      </c>
      <c r="F23" s="27">
        <v>5</v>
      </c>
      <c r="G23" s="27" t="s">
        <v>59</v>
      </c>
      <c r="H23" s="41">
        <v>654</v>
      </c>
      <c r="I23" s="41">
        <f t="shared" si="1"/>
        <v>54</v>
      </c>
      <c r="J23" s="22" t="s">
        <v>17</v>
      </c>
      <c r="K23" s="50"/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D23" s="22">
        <v>0</v>
      </c>
      <c r="AE23" s="41"/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53">
        <v>0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4"/>
      <c r="AX23" s="41">
        <v>63.5</v>
      </c>
      <c r="AY23" s="27">
        <v>70.2</v>
      </c>
      <c r="AZ23" s="60">
        <v>1018</v>
      </c>
      <c r="BA23" s="60">
        <v>1018.3</v>
      </c>
      <c r="BB23" s="27">
        <v>0</v>
      </c>
      <c r="BC23" s="27">
        <v>1</v>
      </c>
      <c r="BD23" s="27">
        <v>1.3</v>
      </c>
      <c r="BE23" s="27">
        <v>0</v>
      </c>
      <c r="BF23" s="27" t="s">
        <v>17</v>
      </c>
      <c r="BG23" s="27">
        <v>14</v>
      </c>
      <c r="BL23" s="87">
        <f t="shared" si="2"/>
        <v>0</v>
      </c>
      <c r="BM23" s="86">
        <f t="shared" si="3"/>
        <v>0</v>
      </c>
      <c r="BN23" s="86">
        <f t="shared" si="4"/>
        <v>0</v>
      </c>
      <c r="BO23" s="87">
        <f t="shared" si="5"/>
        <v>0</v>
      </c>
    </row>
    <row r="24" spans="1:67" s="20" customFormat="1" x14ac:dyDescent="0.25">
      <c r="A24" s="40">
        <v>42126</v>
      </c>
      <c r="B24" s="49" t="str">
        <f t="shared" si="0"/>
        <v>15122</v>
      </c>
      <c r="C24" s="20" t="s">
        <v>46</v>
      </c>
      <c r="D24" s="20" t="s">
        <v>60</v>
      </c>
      <c r="E24" s="27">
        <v>4</v>
      </c>
      <c r="F24" s="27">
        <v>6</v>
      </c>
      <c r="G24" s="27" t="s">
        <v>59</v>
      </c>
      <c r="H24" s="41">
        <v>641</v>
      </c>
      <c r="I24" s="41">
        <f t="shared" si="1"/>
        <v>41</v>
      </c>
      <c r="J24" s="22" t="s">
        <v>17</v>
      </c>
      <c r="K24" s="50"/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/>
      <c r="S24" s="53"/>
      <c r="T24" s="53"/>
      <c r="U24" s="53"/>
      <c r="V24" s="53"/>
      <c r="W24" s="53"/>
      <c r="X24" s="53"/>
      <c r="Y24" s="53"/>
      <c r="Z24" s="53"/>
      <c r="AA24" s="53"/>
      <c r="AB24" s="53"/>
      <c r="AD24" s="22">
        <v>0</v>
      </c>
      <c r="AE24" s="41"/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53">
        <v>0</v>
      </c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4"/>
      <c r="AX24" s="41">
        <v>63.5</v>
      </c>
      <c r="AY24" s="27">
        <v>70.2</v>
      </c>
      <c r="AZ24" s="60">
        <v>1018</v>
      </c>
      <c r="BA24" s="60">
        <v>1018.3</v>
      </c>
      <c r="BB24" s="27">
        <v>0</v>
      </c>
      <c r="BC24" s="27">
        <v>2</v>
      </c>
      <c r="BD24" s="27">
        <v>0</v>
      </c>
      <c r="BE24" s="27">
        <v>0</v>
      </c>
      <c r="BF24" s="27" t="s">
        <v>17</v>
      </c>
      <c r="BG24" s="27">
        <v>14</v>
      </c>
      <c r="BL24" s="87">
        <f t="shared" si="2"/>
        <v>0</v>
      </c>
      <c r="BM24" s="86">
        <f t="shared" si="3"/>
        <v>0</v>
      </c>
      <c r="BN24" s="86">
        <f t="shared" si="4"/>
        <v>0</v>
      </c>
      <c r="BO24" s="87">
        <f t="shared" si="5"/>
        <v>0</v>
      </c>
    </row>
    <row r="25" spans="1:67" s="20" customFormat="1" x14ac:dyDescent="0.25">
      <c r="A25" s="40">
        <v>42126</v>
      </c>
      <c r="B25" s="49" t="str">
        <f t="shared" si="0"/>
        <v>15122</v>
      </c>
      <c r="C25" s="20" t="s">
        <v>46</v>
      </c>
      <c r="D25" s="20" t="s">
        <v>60</v>
      </c>
      <c r="E25" s="27">
        <v>4</v>
      </c>
      <c r="F25" s="27">
        <v>7</v>
      </c>
      <c r="G25" s="27" t="s">
        <v>59</v>
      </c>
      <c r="H25" s="41">
        <v>629</v>
      </c>
      <c r="I25" s="41">
        <f t="shared" si="1"/>
        <v>29</v>
      </c>
      <c r="J25" s="22" t="s">
        <v>17</v>
      </c>
      <c r="K25" s="50"/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/>
      <c r="S25" s="53"/>
      <c r="T25" s="53"/>
      <c r="U25" s="53"/>
      <c r="V25" s="53"/>
      <c r="W25" s="53"/>
      <c r="X25" s="53"/>
      <c r="Y25" s="53"/>
      <c r="Z25" s="53"/>
      <c r="AA25" s="53"/>
      <c r="AB25" s="53"/>
      <c r="AD25" s="22">
        <v>0</v>
      </c>
      <c r="AE25" s="41"/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53">
        <v>0</v>
      </c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4"/>
      <c r="AX25" s="41">
        <v>63.5</v>
      </c>
      <c r="AY25" s="27">
        <v>70.2</v>
      </c>
      <c r="AZ25" s="60">
        <v>1018</v>
      </c>
      <c r="BA25" s="60">
        <v>1018.3</v>
      </c>
      <c r="BB25" s="27">
        <v>0</v>
      </c>
      <c r="BC25" s="27">
        <v>1</v>
      </c>
      <c r="BD25" s="27">
        <v>0.7</v>
      </c>
      <c r="BE25" s="27">
        <v>0</v>
      </c>
      <c r="BF25" s="27" t="s">
        <v>17</v>
      </c>
      <c r="BG25" s="27">
        <v>14</v>
      </c>
      <c r="BL25" s="87">
        <f t="shared" si="2"/>
        <v>0</v>
      </c>
      <c r="BM25" s="86">
        <f t="shared" si="3"/>
        <v>0</v>
      </c>
      <c r="BN25" s="86">
        <f t="shared" si="4"/>
        <v>0</v>
      </c>
      <c r="BO25" s="87">
        <f t="shared" si="5"/>
        <v>0</v>
      </c>
    </row>
    <row r="26" spans="1:67" s="71" customFormat="1" x14ac:dyDescent="0.25">
      <c r="A26" s="69">
        <v>42126</v>
      </c>
      <c r="B26" s="70" t="str">
        <f t="shared" si="0"/>
        <v>15122</v>
      </c>
      <c r="C26" s="71" t="s">
        <v>46</v>
      </c>
      <c r="D26" s="71" t="s">
        <v>60</v>
      </c>
      <c r="E26" s="72">
        <v>4</v>
      </c>
      <c r="F26" s="72">
        <v>8</v>
      </c>
      <c r="G26" s="72" t="s">
        <v>59</v>
      </c>
      <c r="H26" s="73">
        <v>617</v>
      </c>
      <c r="I26" s="73">
        <f t="shared" si="1"/>
        <v>17</v>
      </c>
      <c r="J26" s="75" t="s">
        <v>17</v>
      </c>
      <c r="K26" s="73"/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D26" s="75">
        <v>0</v>
      </c>
      <c r="AE26" s="73"/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81"/>
      <c r="AX26" s="73">
        <v>63.5</v>
      </c>
      <c r="AY26" s="72">
        <v>70.2</v>
      </c>
      <c r="AZ26" s="82">
        <v>1018</v>
      </c>
      <c r="BA26" s="82">
        <v>1018.3</v>
      </c>
      <c r="BB26" s="72">
        <v>0</v>
      </c>
      <c r="BC26" s="72">
        <v>1</v>
      </c>
      <c r="BD26" s="72">
        <v>0</v>
      </c>
      <c r="BE26" s="72">
        <v>0</v>
      </c>
      <c r="BF26" s="72" t="s">
        <v>17</v>
      </c>
      <c r="BG26" s="72">
        <v>14</v>
      </c>
      <c r="BL26" s="89">
        <f t="shared" si="2"/>
        <v>0</v>
      </c>
      <c r="BM26" s="88">
        <f t="shared" si="3"/>
        <v>0</v>
      </c>
      <c r="BN26" s="88">
        <f t="shared" si="4"/>
        <v>0</v>
      </c>
      <c r="BO26" s="89">
        <f t="shared" si="5"/>
        <v>0</v>
      </c>
    </row>
    <row r="27" spans="1:67" s="20" customFormat="1" x14ac:dyDescent="0.25">
      <c r="A27" s="40">
        <v>42127</v>
      </c>
      <c r="B27" s="49" t="str">
        <f t="shared" si="0"/>
        <v>15123</v>
      </c>
      <c r="C27" s="20" t="s">
        <v>46</v>
      </c>
      <c r="D27" s="20" t="s">
        <v>26</v>
      </c>
      <c r="E27" s="27">
        <v>5</v>
      </c>
      <c r="F27" s="27">
        <v>1</v>
      </c>
      <c r="G27" s="27" t="s">
        <v>59</v>
      </c>
      <c r="H27" s="41">
        <v>613</v>
      </c>
      <c r="I27" s="41">
        <f t="shared" si="1"/>
        <v>13</v>
      </c>
      <c r="J27" s="21" t="s">
        <v>47</v>
      </c>
      <c r="K27" s="50"/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D27" s="22">
        <v>0</v>
      </c>
      <c r="AE27" s="41"/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53">
        <v>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4"/>
      <c r="AX27" s="41">
        <v>68.900000000000006</v>
      </c>
      <c r="AY27" s="27">
        <v>75.3</v>
      </c>
      <c r="AZ27" s="60">
        <v>1016</v>
      </c>
      <c r="BA27" s="60">
        <v>1016.5</v>
      </c>
      <c r="BB27" s="27">
        <v>0</v>
      </c>
      <c r="BC27" s="27">
        <v>2</v>
      </c>
      <c r="BD27" s="27">
        <v>4</v>
      </c>
      <c r="BE27" s="27">
        <v>0</v>
      </c>
      <c r="BF27" s="27" t="s">
        <v>62</v>
      </c>
      <c r="BG27" s="27">
        <v>15</v>
      </c>
      <c r="BL27" s="87">
        <f t="shared" si="2"/>
        <v>0</v>
      </c>
      <c r="BM27" s="86">
        <f t="shared" si="3"/>
        <v>0</v>
      </c>
      <c r="BN27" s="86">
        <f t="shared" si="4"/>
        <v>0</v>
      </c>
      <c r="BO27" s="87">
        <f t="shared" si="5"/>
        <v>0</v>
      </c>
    </row>
    <row r="28" spans="1:67" s="55" customFormat="1" x14ac:dyDescent="0.25">
      <c r="A28" s="40">
        <v>42127</v>
      </c>
      <c r="B28" s="49" t="str">
        <f t="shared" si="0"/>
        <v>15123</v>
      </c>
      <c r="C28" s="20" t="s">
        <v>46</v>
      </c>
      <c r="D28" s="20" t="s">
        <v>26</v>
      </c>
      <c r="E28" s="27">
        <v>5</v>
      </c>
      <c r="F28" s="27">
        <v>2</v>
      </c>
      <c r="G28" s="27" t="s">
        <v>59</v>
      </c>
      <c r="H28" s="41">
        <v>623</v>
      </c>
      <c r="I28" s="41">
        <f t="shared" si="1"/>
        <v>23</v>
      </c>
      <c r="J28" s="21" t="s">
        <v>47</v>
      </c>
      <c r="K28" s="50"/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41"/>
      <c r="S28" s="50"/>
      <c r="T28" s="50"/>
      <c r="U28" s="50"/>
      <c r="V28" s="50"/>
      <c r="W28" s="50"/>
      <c r="X28" s="50"/>
      <c r="Y28" s="50"/>
      <c r="Z28" s="50"/>
      <c r="AA28" s="50"/>
      <c r="AB28" s="50"/>
      <c r="AD28" s="21">
        <v>0</v>
      </c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53">
        <v>0</v>
      </c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7"/>
      <c r="AX28" s="41">
        <v>68.900000000000006</v>
      </c>
      <c r="AY28" s="27">
        <v>75.3</v>
      </c>
      <c r="AZ28" s="60">
        <v>1016</v>
      </c>
      <c r="BA28" s="60">
        <v>1016.5</v>
      </c>
      <c r="BB28" s="27">
        <v>0</v>
      </c>
      <c r="BC28" s="27">
        <v>1</v>
      </c>
      <c r="BD28" s="41">
        <v>1.2</v>
      </c>
      <c r="BE28" s="27">
        <v>0</v>
      </c>
      <c r="BF28" s="27" t="s">
        <v>62</v>
      </c>
      <c r="BG28" s="27">
        <v>15</v>
      </c>
      <c r="BL28" s="87">
        <f t="shared" si="2"/>
        <v>0</v>
      </c>
      <c r="BM28" s="86">
        <f t="shared" si="3"/>
        <v>0</v>
      </c>
      <c r="BN28" s="86">
        <f t="shared" si="4"/>
        <v>0</v>
      </c>
      <c r="BO28" s="87">
        <f t="shared" si="5"/>
        <v>0</v>
      </c>
    </row>
    <row r="29" spans="1:67" s="20" customFormat="1" x14ac:dyDescent="0.25">
      <c r="A29" s="40">
        <v>42127</v>
      </c>
      <c r="B29" s="49" t="str">
        <f t="shared" si="0"/>
        <v>15123</v>
      </c>
      <c r="C29" s="20" t="s">
        <v>46</v>
      </c>
      <c r="D29" s="20" t="s">
        <v>26</v>
      </c>
      <c r="E29" s="27">
        <v>5</v>
      </c>
      <c r="F29" s="27">
        <v>3</v>
      </c>
      <c r="G29" s="27" t="s">
        <v>59</v>
      </c>
      <c r="H29" s="41">
        <v>632</v>
      </c>
      <c r="I29" s="41">
        <f t="shared" si="1"/>
        <v>32</v>
      </c>
      <c r="J29" s="21" t="s">
        <v>47</v>
      </c>
      <c r="K29" s="50"/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/>
      <c r="S29" s="53"/>
      <c r="T29" s="53"/>
      <c r="U29" s="53"/>
      <c r="V29" s="53"/>
      <c r="W29" s="53"/>
      <c r="X29" s="53"/>
      <c r="Y29" s="53"/>
      <c r="Z29" s="53"/>
      <c r="AA29" s="53"/>
      <c r="AB29" s="53"/>
      <c r="AD29" s="22">
        <v>0</v>
      </c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53">
        <v>0</v>
      </c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4"/>
      <c r="AX29" s="41">
        <v>68.900000000000006</v>
      </c>
      <c r="AY29" s="27">
        <v>75.3</v>
      </c>
      <c r="AZ29" s="60">
        <v>1016</v>
      </c>
      <c r="BA29" s="60">
        <v>1016.5</v>
      </c>
      <c r="BB29" s="27">
        <v>0</v>
      </c>
      <c r="BC29" s="27">
        <v>1</v>
      </c>
      <c r="BD29" s="27">
        <v>2.2999999999999998</v>
      </c>
      <c r="BE29" s="27">
        <v>0</v>
      </c>
      <c r="BF29" s="27" t="s">
        <v>62</v>
      </c>
      <c r="BG29" s="27">
        <v>15</v>
      </c>
      <c r="BL29" s="87">
        <f t="shared" si="2"/>
        <v>0</v>
      </c>
      <c r="BM29" s="86">
        <f t="shared" si="3"/>
        <v>0</v>
      </c>
      <c r="BN29" s="86">
        <f t="shared" si="4"/>
        <v>0</v>
      </c>
      <c r="BO29" s="87">
        <f t="shared" si="5"/>
        <v>0</v>
      </c>
    </row>
    <row r="30" spans="1:67" s="20" customFormat="1" x14ac:dyDescent="0.25">
      <c r="A30" s="40">
        <v>42127</v>
      </c>
      <c r="B30" s="49" t="str">
        <f t="shared" si="0"/>
        <v>15123</v>
      </c>
      <c r="C30" s="20" t="s">
        <v>46</v>
      </c>
      <c r="D30" s="20" t="s">
        <v>26</v>
      </c>
      <c r="E30" s="27">
        <v>5</v>
      </c>
      <c r="F30" s="27">
        <v>4</v>
      </c>
      <c r="G30" s="27" t="s">
        <v>59</v>
      </c>
      <c r="H30" s="41">
        <v>645</v>
      </c>
      <c r="I30" s="41">
        <f t="shared" si="1"/>
        <v>45</v>
      </c>
      <c r="J30" s="21" t="s">
        <v>47</v>
      </c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53"/>
      <c r="T30" s="53"/>
      <c r="U30" s="53"/>
      <c r="V30" s="53"/>
      <c r="W30" s="53"/>
      <c r="X30" s="53"/>
      <c r="Y30" s="53"/>
      <c r="Z30" s="53"/>
      <c r="AA30" s="53"/>
      <c r="AB30" s="53"/>
      <c r="AD30" s="22">
        <v>0</v>
      </c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53">
        <v>0</v>
      </c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4"/>
      <c r="AX30" s="41">
        <v>68.900000000000006</v>
      </c>
      <c r="AY30" s="27">
        <v>75.3</v>
      </c>
      <c r="AZ30" s="60">
        <v>1016</v>
      </c>
      <c r="BA30" s="60">
        <v>1016.5</v>
      </c>
      <c r="BB30" s="27">
        <v>0</v>
      </c>
      <c r="BC30" s="27">
        <v>2</v>
      </c>
      <c r="BD30" s="27">
        <v>3.5</v>
      </c>
      <c r="BE30" s="27">
        <v>0</v>
      </c>
      <c r="BF30" s="27" t="s">
        <v>62</v>
      </c>
      <c r="BG30" s="27">
        <v>15</v>
      </c>
      <c r="BL30" s="87">
        <f t="shared" si="2"/>
        <v>0</v>
      </c>
      <c r="BM30" s="86">
        <f t="shared" si="3"/>
        <v>0</v>
      </c>
      <c r="BN30" s="86">
        <f t="shared" si="4"/>
        <v>0</v>
      </c>
      <c r="BO30" s="87">
        <f t="shared" si="5"/>
        <v>0</v>
      </c>
    </row>
    <row r="31" spans="1:67" s="20" customFormat="1" x14ac:dyDescent="0.25">
      <c r="A31" s="40">
        <v>42127</v>
      </c>
      <c r="B31" s="49" t="str">
        <f t="shared" si="0"/>
        <v>15123</v>
      </c>
      <c r="C31" s="20" t="s">
        <v>46</v>
      </c>
      <c r="D31" s="20" t="s">
        <v>26</v>
      </c>
      <c r="E31" s="27">
        <v>5</v>
      </c>
      <c r="F31" s="27">
        <v>5</v>
      </c>
      <c r="G31" s="27" t="s">
        <v>59</v>
      </c>
      <c r="H31" s="41">
        <v>655</v>
      </c>
      <c r="I31" s="41">
        <f t="shared" si="1"/>
        <v>55</v>
      </c>
      <c r="J31" s="21" t="s">
        <v>47</v>
      </c>
      <c r="K31" s="50"/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/>
      <c r="S31" s="53"/>
      <c r="T31" s="53"/>
      <c r="U31" s="53"/>
      <c r="V31" s="53"/>
      <c r="W31" s="53"/>
      <c r="X31" s="53"/>
      <c r="Y31" s="53"/>
      <c r="Z31" s="53"/>
      <c r="AA31" s="53"/>
      <c r="AB31" s="53"/>
      <c r="AD31" s="22">
        <v>0</v>
      </c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53">
        <v>0</v>
      </c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4"/>
      <c r="AX31" s="41">
        <v>68.900000000000006</v>
      </c>
      <c r="AY31" s="27">
        <v>75.3</v>
      </c>
      <c r="AZ31" s="60">
        <v>1016</v>
      </c>
      <c r="BA31" s="60">
        <v>1016.5</v>
      </c>
      <c r="BB31" s="27">
        <v>0</v>
      </c>
      <c r="BC31" s="27">
        <v>1</v>
      </c>
      <c r="BD31" s="27">
        <v>2.6</v>
      </c>
      <c r="BE31" s="27">
        <v>0</v>
      </c>
      <c r="BF31" s="27" t="s">
        <v>62</v>
      </c>
      <c r="BG31" s="27">
        <v>15</v>
      </c>
      <c r="BL31" s="87">
        <f t="shared" si="2"/>
        <v>0</v>
      </c>
      <c r="BM31" s="86">
        <f t="shared" si="3"/>
        <v>0</v>
      </c>
      <c r="BN31" s="86">
        <f t="shared" si="4"/>
        <v>0</v>
      </c>
      <c r="BO31" s="87">
        <f t="shared" si="5"/>
        <v>0</v>
      </c>
    </row>
    <row r="32" spans="1:67" s="20" customFormat="1" x14ac:dyDescent="0.25">
      <c r="A32" s="40">
        <v>42127</v>
      </c>
      <c r="B32" s="49" t="str">
        <f t="shared" si="0"/>
        <v>15123</v>
      </c>
      <c r="C32" s="20" t="s">
        <v>46</v>
      </c>
      <c r="D32" s="20" t="s">
        <v>26</v>
      </c>
      <c r="E32" s="27">
        <v>5</v>
      </c>
      <c r="F32" s="27">
        <v>6</v>
      </c>
      <c r="G32" s="27" t="s">
        <v>59</v>
      </c>
      <c r="H32" s="41">
        <v>706</v>
      </c>
      <c r="I32" s="41">
        <f t="shared" si="1"/>
        <v>106</v>
      </c>
      <c r="J32" s="21" t="s">
        <v>47</v>
      </c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53"/>
      <c r="T32" s="53"/>
      <c r="U32" s="53"/>
      <c r="V32" s="53"/>
      <c r="W32" s="53"/>
      <c r="X32" s="53"/>
      <c r="Y32" s="53"/>
      <c r="Z32" s="53"/>
      <c r="AA32" s="53"/>
      <c r="AB32" s="53"/>
      <c r="AD32" s="22">
        <v>0</v>
      </c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53">
        <v>0</v>
      </c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4"/>
      <c r="AX32" s="41">
        <v>68.900000000000006</v>
      </c>
      <c r="AY32" s="27">
        <v>75.3</v>
      </c>
      <c r="AZ32" s="60">
        <v>1016</v>
      </c>
      <c r="BA32" s="60">
        <v>1016.5</v>
      </c>
      <c r="BB32" s="27">
        <v>0</v>
      </c>
      <c r="BC32" s="27">
        <v>1</v>
      </c>
      <c r="BD32" s="27">
        <v>3.5</v>
      </c>
      <c r="BE32" s="27">
        <v>0</v>
      </c>
      <c r="BF32" s="27" t="s">
        <v>62</v>
      </c>
      <c r="BG32" s="27">
        <v>15</v>
      </c>
      <c r="BL32" s="87">
        <f t="shared" si="2"/>
        <v>0</v>
      </c>
      <c r="BM32" s="86">
        <f t="shared" si="3"/>
        <v>0</v>
      </c>
      <c r="BN32" s="86">
        <f t="shared" si="4"/>
        <v>0</v>
      </c>
      <c r="BO32" s="87">
        <f t="shared" si="5"/>
        <v>0</v>
      </c>
    </row>
    <row r="33" spans="1:67" s="20" customFormat="1" x14ac:dyDescent="0.25">
      <c r="A33" s="40">
        <v>42127</v>
      </c>
      <c r="B33" s="49" t="str">
        <f t="shared" si="0"/>
        <v>15123</v>
      </c>
      <c r="C33" s="20" t="s">
        <v>46</v>
      </c>
      <c r="D33" s="20" t="s">
        <v>26</v>
      </c>
      <c r="E33" s="27">
        <v>5</v>
      </c>
      <c r="F33" s="27">
        <v>7</v>
      </c>
      <c r="G33" s="27" t="s">
        <v>59</v>
      </c>
      <c r="H33" s="41">
        <v>722</v>
      </c>
      <c r="I33" s="41">
        <f t="shared" si="1"/>
        <v>122</v>
      </c>
      <c r="J33" s="21" t="s">
        <v>47</v>
      </c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/>
      <c r="S33" s="53"/>
      <c r="T33" s="53"/>
      <c r="U33" s="53"/>
      <c r="V33" s="53"/>
      <c r="W33" s="53"/>
      <c r="X33" s="53"/>
      <c r="Y33" s="53"/>
      <c r="Z33" s="53"/>
      <c r="AA33" s="53"/>
      <c r="AB33" s="53"/>
      <c r="AD33" s="22">
        <v>0</v>
      </c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53">
        <v>0</v>
      </c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4"/>
      <c r="AX33" s="41">
        <v>68.900000000000006</v>
      </c>
      <c r="AY33" s="27">
        <v>75.3</v>
      </c>
      <c r="AZ33" s="60">
        <v>1016</v>
      </c>
      <c r="BA33" s="60">
        <v>1016.5</v>
      </c>
      <c r="BB33" s="27">
        <v>0</v>
      </c>
      <c r="BC33" s="27">
        <v>1</v>
      </c>
      <c r="BD33" s="27">
        <v>5</v>
      </c>
      <c r="BE33" s="27">
        <v>0</v>
      </c>
      <c r="BF33" s="27" t="s">
        <v>62</v>
      </c>
      <c r="BG33" s="27">
        <v>15</v>
      </c>
      <c r="BL33" s="87">
        <f t="shared" si="2"/>
        <v>0</v>
      </c>
      <c r="BM33" s="86">
        <f t="shared" si="3"/>
        <v>0</v>
      </c>
      <c r="BN33" s="86">
        <f t="shared" si="4"/>
        <v>0</v>
      </c>
      <c r="BO33" s="87">
        <f t="shared" si="5"/>
        <v>0</v>
      </c>
    </row>
    <row r="34" spans="1:67" s="71" customFormat="1" ht="15" customHeight="1" x14ac:dyDescent="0.25">
      <c r="A34" s="69">
        <v>42127</v>
      </c>
      <c r="B34" s="70" t="str">
        <f t="shared" si="0"/>
        <v>15123</v>
      </c>
      <c r="C34" s="71" t="s">
        <v>46</v>
      </c>
      <c r="D34" s="71" t="s">
        <v>26</v>
      </c>
      <c r="E34" s="72">
        <v>5</v>
      </c>
      <c r="F34" s="72">
        <v>8</v>
      </c>
      <c r="G34" s="72" t="s">
        <v>59</v>
      </c>
      <c r="H34" s="73">
        <v>743</v>
      </c>
      <c r="I34" s="73">
        <f t="shared" si="1"/>
        <v>143</v>
      </c>
      <c r="J34" s="74" t="s">
        <v>47</v>
      </c>
      <c r="K34" s="73"/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D34" s="75">
        <v>0</v>
      </c>
      <c r="AE34" s="73"/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81"/>
      <c r="AX34" s="73">
        <v>68.900000000000006</v>
      </c>
      <c r="AY34" s="72">
        <v>75.3</v>
      </c>
      <c r="AZ34" s="82">
        <v>1016</v>
      </c>
      <c r="BA34" s="82">
        <v>1016.5</v>
      </c>
      <c r="BB34" s="72">
        <v>0</v>
      </c>
      <c r="BC34" s="72">
        <v>2</v>
      </c>
      <c r="BD34" s="72">
        <v>6</v>
      </c>
      <c r="BE34" s="72">
        <v>0</v>
      </c>
      <c r="BF34" s="72" t="s">
        <v>62</v>
      </c>
      <c r="BG34" s="72">
        <v>15</v>
      </c>
      <c r="BL34" s="89">
        <f t="shared" si="2"/>
        <v>0</v>
      </c>
      <c r="BM34" s="88">
        <f t="shared" si="3"/>
        <v>0</v>
      </c>
      <c r="BN34" s="88">
        <f t="shared" si="4"/>
        <v>0</v>
      </c>
      <c r="BO34" s="89">
        <f t="shared" si="5"/>
        <v>0</v>
      </c>
    </row>
    <row r="35" spans="1:67" s="20" customFormat="1" x14ac:dyDescent="0.25">
      <c r="A35" s="40">
        <v>42127</v>
      </c>
      <c r="B35" s="49" t="str">
        <f t="shared" si="0"/>
        <v>15123</v>
      </c>
      <c r="C35" s="20" t="s">
        <v>46</v>
      </c>
      <c r="D35" s="20" t="s">
        <v>50</v>
      </c>
      <c r="E35" s="27">
        <v>6</v>
      </c>
      <c r="F35" s="27">
        <v>1</v>
      </c>
      <c r="G35" s="27" t="s">
        <v>59</v>
      </c>
      <c r="H35" s="41">
        <v>740</v>
      </c>
      <c r="I35" s="41">
        <f t="shared" si="1"/>
        <v>140</v>
      </c>
      <c r="J35" s="22" t="s">
        <v>17</v>
      </c>
      <c r="K35" s="50"/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/>
      <c r="S35" s="53"/>
      <c r="T35" s="53"/>
      <c r="U35" s="53"/>
      <c r="V35" s="53"/>
      <c r="W35" s="53"/>
      <c r="X35" s="53"/>
      <c r="Y35" s="53"/>
      <c r="Z35" s="53"/>
      <c r="AA35" s="53"/>
      <c r="AB35" s="53"/>
      <c r="AD35" s="22">
        <v>0</v>
      </c>
      <c r="AE35" s="41"/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53">
        <v>0</v>
      </c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4"/>
      <c r="AX35" s="41">
        <v>70.2</v>
      </c>
      <c r="AY35" s="27">
        <v>76.599999999999994</v>
      </c>
      <c r="AZ35" s="60">
        <v>1017.1</v>
      </c>
      <c r="BA35" s="60">
        <v>1017.1</v>
      </c>
      <c r="BB35" s="27">
        <v>0</v>
      </c>
      <c r="BC35" s="27">
        <v>1</v>
      </c>
      <c r="BD35" s="27">
        <v>9.5</v>
      </c>
      <c r="BE35" s="27">
        <v>0</v>
      </c>
      <c r="BF35" s="27" t="s">
        <v>17</v>
      </c>
      <c r="BG35" s="27">
        <v>15</v>
      </c>
      <c r="BL35" s="87">
        <f t="shared" si="2"/>
        <v>0</v>
      </c>
      <c r="BM35" s="86">
        <f t="shared" si="3"/>
        <v>0</v>
      </c>
      <c r="BN35" s="86">
        <f t="shared" si="4"/>
        <v>0</v>
      </c>
      <c r="BO35" s="87">
        <f t="shared" si="5"/>
        <v>0</v>
      </c>
    </row>
    <row r="36" spans="1:67" s="20" customFormat="1" x14ac:dyDescent="0.25">
      <c r="A36" s="40">
        <v>42127</v>
      </c>
      <c r="B36" s="49" t="str">
        <f t="shared" si="0"/>
        <v>15123</v>
      </c>
      <c r="C36" s="20" t="s">
        <v>46</v>
      </c>
      <c r="D36" s="20" t="s">
        <v>50</v>
      </c>
      <c r="E36" s="27">
        <v>6</v>
      </c>
      <c r="F36" s="27">
        <v>2</v>
      </c>
      <c r="G36" s="27" t="s">
        <v>59</v>
      </c>
      <c r="H36" s="41">
        <v>724</v>
      </c>
      <c r="I36" s="41">
        <f t="shared" si="1"/>
        <v>124</v>
      </c>
      <c r="J36" s="22" t="s">
        <v>17</v>
      </c>
      <c r="K36" s="50"/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/>
      <c r="S36" s="53"/>
      <c r="T36" s="53"/>
      <c r="U36" s="53"/>
      <c r="V36" s="53"/>
      <c r="W36" s="53"/>
      <c r="X36" s="53"/>
      <c r="Y36" s="53"/>
      <c r="Z36" s="53"/>
      <c r="AA36" s="53"/>
      <c r="AB36" s="53"/>
      <c r="AD36" s="22">
        <v>0</v>
      </c>
      <c r="AE36" s="41"/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53">
        <v>0</v>
      </c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4"/>
      <c r="AX36" s="41">
        <v>70.2</v>
      </c>
      <c r="AY36" s="27">
        <v>76.599999999999994</v>
      </c>
      <c r="AZ36" s="60">
        <v>1017.1</v>
      </c>
      <c r="BA36" s="60">
        <v>1017.1</v>
      </c>
      <c r="BB36" s="27">
        <v>0</v>
      </c>
      <c r="BC36" s="27">
        <v>1</v>
      </c>
      <c r="BD36" s="27">
        <v>6.4</v>
      </c>
      <c r="BE36" s="27">
        <v>0</v>
      </c>
      <c r="BF36" s="27" t="s">
        <v>17</v>
      </c>
      <c r="BG36" s="27">
        <v>15</v>
      </c>
      <c r="BL36" s="87">
        <f t="shared" si="2"/>
        <v>0</v>
      </c>
      <c r="BM36" s="86">
        <f t="shared" si="3"/>
        <v>0</v>
      </c>
      <c r="BN36" s="86">
        <f t="shared" si="4"/>
        <v>0</v>
      </c>
      <c r="BO36" s="87">
        <f t="shared" si="5"/>
        <v>0</v>
      </c>
    </row>
    <row r="37" spans="1:67" s="20" customFormat="1" x14ac:dyDescent="0.25">
      <c r="A37" s="40">
        <v>42127</v>
      </c>
      <c r="B37" s="49" t="str">
        <f t="shared" si="0"/>
        <v>15123</v>
      </c>
      <c r="C37" s="20" t="s">
        <v>46</v>
      </c>
      <c r="D37" s="20" t="s">
        <v>50</v>
      </c>
      <c r="E37" s="27">
        <v>6</v>
      </c>
      <c r="F37" s="27">
        <v>3</v>
      </c>
      <c r="G37" s="27" t="s">
        <v>59</v>
      </c>
      <c r="H37" s="41">
        <v>710</v>
      </c>
      <c r="I37" s="41">
        <f t="shared" si="1"/>
        <v>110</v>
      </c>
      <c r="J37" s="22" t="s">
        <v>17</v>
      </c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53"/>
      <c r="T37" s="53"/>
      <c r="U37" s="53"/>
      <c r="V37" s="53"/>
      <c r="W37" s="53"/>
      <c r="X37" s="53"/>
      <c r="Y37" s="53"/>
      <c r="Z37" s="53"/>
      <c r="AA37" s="53"/>
      <c r="AB37" s="53"/>
      <c r="AD37" s="22">
        <v>0</v>
      </c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53">
        <v>0</v>
      </c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4"/>
      <c r="AX37" s="41">
        <v>70.2</v>
      </c>
      <c r="AY37" s="27">
        <v>76.599999999999994</v>
      </c>
      <c r="AZ37" s="60">
        <v>1017.1</v>
      </c>
      <c r="BA37" s="60">
        <v>1017.1</v>
      </c>
      <c r="BB37" s="27">
        <v>0</v>
      </c>
      <c r="BC37" s="27">
        <v>1</v>
      </c>
      <c r="BD37" s="27">
        <v>6.6</v>
      </c>
      <c r="BE37" s="27">
        <v>0</v>
      </c>
      <c r="BF37" s="27" t="s">
        <v>17</v>
      </c>
      <c r="BG37" s="27">
        <v>15</v>
      </c>
      <c r="BL37" s="87">
        <f t="shared" si="2"/>
        <v>0</v>
      </c>
      <c r="BM37" s="86">
        <f t="shared" si="3"/>
        <v>0</v>
      </c>
      <c r="BN37" s="86">
        <f t="shared" si="4"/>
        <v>0</v>
      </c>
      <c r="BO37" s="87">
        <f t="shared" si="5"/>
        <v>0</v>
      </c>
    </row>
    <row r="38" spans="1:67" s="20" customFormat="1" x14ac:dyDescent="0.25">
      <c r="A38" s="40">
        <v>42127</v>
      </c>
      <c r="B38" s="49" t="str">
        <f t="shared" si="0"/>
        <v>15123</v>
      </c>
      <c r="C38" s="20" t="s">
        <v>46</v>
      </c>
      <c r="D38" s="20" t="s">
        <v>50</v>
      </c>
      <c r="E38" s="27">
        <v>6</v>
      </c>
      <c r="F38" s="27">
        <v>4</v>
      </c>
      <c r="G38" s="27" t="s">
        <v>59</v>
      </c>
      <c r="H38" s="41">
        <v>658</v>
      </c>
      <c r="I38" s="41">
        <f t="shared" si="1"/>
        <v>58</v>
      </c>
      <c r="J38" s="22" t="s">
        <v>17</v>
      </c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53"/>
      <c r="T38" s="53"/>
      <c r="U38" s="53"/>
      <c r="V38" s="53"/>
      <c r="W38" s="53"/>
      <c r="X38" s="53"/>
      <c r="Y38" s="53"/>
      <c r="Z38" s="53"/>
      <c r="AA38" s="53"/>
      <c r="AB38" s="53"/>
      <c r="AD38" s="22">
        <v>0</v>
      </c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53">
        <v>0</v>
      </c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4"/>
      <c r="AX38" s="41">
        <v>70.2</v>
      </c>
      <c r="AY38" s="27">
        <v>76.599999999999994</v>
      </c>
      <c r="AZ38" s="60">
        <v>1017.1</v>
      </c>
      <c r="BA38" s="60">
        <v>1017.1</v>
      </c>
      <c r="BB38" s="27">
        <v>0</v>
      </c>
      <c r="BC38" s="27">
        <v>1</v>
      </c>
      <c r="BD38" s="27">
        <v>5.3</v>
      </c>
      <c r="BE38" s="27">
        <v>0</v>
      </c>
      <c r="BF38" s="27" t="s">
        <v>17</v>
      </c>
      <c r="BG38" s="27">
        <v>15</v>
      </c>
      <c r="BL38" s="87">
        <f t="shared" si="2"/>
        <v>0</v>
      </c>
      <c r="BM38" s="86">
        <f t="shared" si="3"/>
        <v>0</v>
      </c>
      <c r="BN38" s="86">
        <f t="shared" si="4"/>
        <v>0</v>
      </c>
      <c r="BO38" s="87">
        <f t="shared" si="5"/>
        <v>0</v>
      </c>
    </row>
    <row r="39" spans="1:67" s="20" customFormat="1" x14ac:dyDescent="0.25">
      <c r="A39" s="40">
        <v>42127</v>
      </c>
      <c r="B39" s="49" t="str">
        <f t="shared" si="0"/>
        <v>15123</v>
      </c>
      <c r="C39" s="20" t="s">
        <v>46</v>
      </c>
      <c r="D39" s="20" t="s">
        <v>50</v>
      </c>
      <c r="E39" s="27">
        <v>6</v>
      </c>
      <c r="F39" s="27">
        <v>5</v>
      </c>
      <c r="G39" s="27" t="s">
        <v>59</v>
      </c>
      <c r="H39" s="41">
        <v>648</v>
      </c>
      <c r="I39" s="41">
        <f t="shared" si="1"/>
        <v>48</v>
      </c>
      <c r="J39" s="22" t="s">
        <v>17</v>
      </c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53"/>
      <c r="T39" s="53"/>
      <c r="U39" s="53"/>
      <c r="V39" s="53"/>
      <c r="W39" s="53"/>
      <c r="X39" s="53"/>
      <c r="Y39" s="53"/>
      <c r="Z39" s="53"/>
      <c r="AA39" s="53"/>
      <c r="AB39" s="53"/>
      <c r="AD39" s="22">
        <v>0</v>
      </c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53">
        <v>0</v>
      </c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4"/>
      <c r="AX39" s="41">
        <v>70.2</v>
      </c>
      <c r="AY39" s="27">
        <v>76.599999999999994</v>
      </c>
      <c r="AZ39" s="60">
        <v>1017.1</v>
      </c>
      <c r="BA39" s="60">
        <v>1017.1</v>
      </c>
      <c r="BB39" s="27">
        <v>0</v>
      </c>
      <c r="BC39" s="27">
        <v>1</v>
      </c>
      <c r="BD39" s="27">
        <v>5.4</v>
      </c>
      <c r="BE39" s="27">
        <v>0</v>
      </c>
      <c r="BF39" s="27" t="s">
        <v>17</v>
      </c>
      <c r="BG39" s="27">
        <v>15</v>
      </c>
      <c r="BL39" s="87">
        <f t="shared" si="2"/>
        <v>0</v>
      </c>
      <c r="BM39" s="86">
        <f t="shared" si="3"/>
        <v>0</v>
      </c>
      <c r="BN39" s="86">
        <f t="shared" si="4"/>
        <v>0</v>
      </c>
      <c r="BO39" s="87">
        <f t="shared" si="5"/>
        <v>0</v>
      </c>
    </row>
    <row r="40" spans="1:67" s="20" customFormat="1" x14ac:dyDescent="0.25">
      <c r="A40" s="40">
        <v>42127</v>
      </c>
      <c r="B40" s="49" t="str">
        <f t="shared" si="0"/>
        <v>15123</v>
      </c>
      <c r="C40" s="20" t="s">
        <v>46</v>
      </c>
      <c r="D40" s="20" t="s">
        <v>50</v>
      </c>
      <c r="E40" s="27">
        <v>6</v>
      </c>
      <c r="F40" s="27">
        <v>6</v>
      </c>
      <c r="G40" s="27" t="s">
        <v>59</v>
      </c>
      <c r="H40" s="41">
        <v>638</v>
      </c>
      <c r="I40" s="41">
        <f t="shared" si="1"/>
        <v>38</v>
      </c>
      <c r="J40" s="22" t="s">
        <v>17</v>
      </c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53"/>
      <c r="T40" s="53"/>
      <c r="U40" s="53"/>
      <c r="V40" s="53"/>
      <c r="W40" s="53"/>
      <c r="X40" s="53"/>
      <c r="Y40" s="53"/>
      <c r="Z40" s="53"/>
      <c r="AA40" s="53"/>
      <c r="AB40" s="53"/>
      <c r="AD40" s="22">
        <v>0</v>
      </c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53">
        <v>0</v>
      </c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4"/>
      <c r="AX40" s="41">
        <v>70.2</v>
      </c>
      <c r="AY40" s="27">
        <v>76.599999999999994</v>
      </c>
      <c r="AZ40" s="60">
        <v>1017.1</v>
      </c>
      <c r="BA40" s="60">
        <v>1017.1</v>
      </c>
      <c r="BB40" s="27">
        <v>0</v>
      </c>
      <c r="BC40" s="27">
        <v>1</v>
      </c>
      <c r="BD40" s="27">
        <v>4.4000000000000004</v>
      </c>
      <c r="BE40" s="27">
        <v>0</v>
      </c>
      <c r="BF40" s="27" t="s">
        <v>17</v>
      </c>
      <c r="BG40" s="27">
        <v>15</v>
      </c>
      <c r="BL40" s="87">
        <f t="shared" si="2"/>
        <v>0</v>
      </c>
      <c r="BM40" s="86">
        <f t="shared" si="3"/>
        <v>0</v>
      </c>
      <c r="BN40" s="86">
        <f t="shared" si="4"/>
        <v>0</v>
      </c>
      <c r="BO40" s="87">
        <f t="shared" si="5"/>
        <v>0</v>
      </c>
    </row>
    <row r="41" spans="1:67" s="20" customFormat="1" x14ac:dyDescent="0.25">
      <c r="A41" s="40">
        <v>42127</v>
      </c>
      <c r="B41" s="49" t="str">
        <f t="shared" si="0"/>
        <v>15123</v>
      </c>
      <c r="C41" s="20" t="s">
        <v>46</v>
      </c>
      <c r="D41" s="20" t="s">
        <v>50</v>
      </c>
      <c r="E41" s="27">
        <v>6</v>
      </c>
      <c r="F41" s="27">
        <v>7</v>
      </c>
      <c r="G41" s="27" t="s">
        <v>59</v>
      </c>
      <c r="H41" s="41">
        <v>627</v>
      </c>
      <c r="I41" s="41">
        <f t="shared" si="1"/>
        <v>27</v>
      </c>
      <c r="J41" s="22" t="s">
        <v>17</v>
      </c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53"/>
      <c r="T41" s="53"/>
      <c r="U41" s="53"/>
      <c r="V41" s="53"/>
      <c r="W41" s="53"/>
      <c r="X41" s="53"/>
      <c r="Y41" s="53"/>
      <c r="Z41" s="53"/>
      <c r="AA41" s="53"/>
      <c r="AB41" s="53"/>
      <c r="AD41" s="22">
        <v>0</v>
      </c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53">
        <v>0</v>
      </c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4"/>
      <c r="AX41" s="41">
        <v>70.2</v>
      </c>
      <c r="AY41" s="27">
        <v>76.599999999999994</v>
      </c>
      <c r="AZ41" s="60">
        <v>1017.1</v>
      </c>
      <c r="BA41" s="60">
        <v>1017.1</v>
      </c>
      <c r="BB41" s="27">
        <v>0</v>
      </c>
      <c r="BC41" s="27">
        <v>1</v>
      </c>
      <c r="BD41" s="27">
        <v>3.7</v>
      </c>
      <c r="BE41" s="27">
        <v>0</v>
      </c>
      <c r="BF41" s="27" t="s">
        <v>17</v>
      </c>
      <c r="BG41" s="27">
        <v>15</v>
      </c>
      <c r="BL41" s="87">
        <f t="shared" si="2"/>
        <v>0</v>
      </c>
      <c r="BM41" s="86">
        <f t="shared" si="3"/>
        <v>0</v>
      </c>
      <c r="BN41" s="86">
        <f t="shared" si="4"/>
        <v>0</v>
      </c>
      <c r="BO41" s="87">
        <f t="shared" si="5"/>
        <v>0</v>
      </c>
    </row>
    <row r="42" spans="1:67" s="71" customFormat="1" x14ac:dyDescent="0.25">
      <c r="A42" s="69">
        <v>42127</v>
      </c>
      <c r="B42" s="70" t="str">
        <f t="shared" si="0"/>
        <v>15123</v>
      </c>
      <c r="C42" s="71" t="s">
        <v>46</v>
      </c>
      <c r="D42" s="71" t="s">
        <v>50</v>
      </c>
      <c r="E42" s="72">
        <v>6</v>
      </c>
      <c r="F42" s="72">
        <v>8</v>
      </c>
      <c r="G42" s="72" t="s">
        <v>59</v>
      </c>
      <c r="H42" s="73">
        <v>615</v>
      </c>
      <c r="I42" s="73">
        <f t="shared" si="1"/>
        <v>15</v>
      </c>
      <c r="J42" s="75" t="s">
        <v>17</v>
      </c>
      <c r="K42" s="73"/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D42" s="75">
        <v>0</v>
      </c>
      <c r="AE42" s="73"/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81"/>
      <c r="AX42" s="73">
        <v>70.2</v>
      </c>
      <c r="AY42" s="72">
        <v>76.599999999999994</v>
      </c>
      <c r="AZ42" s="82">
        <v>1017.1</v>
      </c>
      <c r="BA42" s="82">
        <v>1017.1</v>
      </c>
      <c r="BB42" s="72">
        <v>0</v>
      </c>
      <c r="BC42" s="72">
        <v>1</v>
      </c>
      <c r="BD42" s="72">
        <v>2.2000000000000002</v>
      </c>
      <c r="BE42" s="72">
        <v>0</v>
      </c>
      <c r="BF42" s="72" t="s">
        <v>17</v>
      </c>
      <c r="BG42" s="72">
        <v>15</v>
      </c>
      <c r="BL42" s="89">
        <f t="shared" si="2"/>
        <v>0</v>
      </c>
      <c r="BM42" s="88">
        <f t="shared" si="3"/>
        <v>0</v>
      </c>
      <c r="BN42" s="88">
        <f t="shared" si="4"/>
        <v>0</v>
      </c>
      <c r="BO42" s="89">
        <f t="shared" si="5"/>
        <v>0</v>
      </c>
    </row>
    <row r="43" spans="1:67" s="20" customFormat="1" x14ac:dyDescent="0.25">
      <c r="A43" s="40">
        <v>42126</v>
      </c>
      <c r="B43" s="49" t="str">
        <f t="shared" si="0"/>
        <v>15122</v>
      </c>
      <c r="C43" s="20" t="s">
        <v>46</v>
      </c>
      <c r="D43" s="20" t="s">
        <v>26</v>
      </c>
      <c r="E43" s="27">
        <v>9</v>
      </c>
      <c r="F43" s="27">
        <v>1</v>
      </c>
      <c r="G43" s="27" t="s">
        <v>59</v>
      </c>
      <c r="H43" s="41">
        <v>745</v>
      </c>
      <c r="I43" s="41">
        <f t="shared" si="1"/>
        <v>145</v>
      </c>
      <c r="J43" s="22" t="s">
        <v>17</v>
      </c>
      <c r="K43" s="50"/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/>
      <c r="S43" s="53"/>
      <c r="T43" s="53"/>
      <c r="U43" s="53"/>
      <c r="V43" s="53"/>
      <c r="W43" s="53"/>
      <c r="X43" s="53"/>
      <c r="Y43" s="53"/>
      <c r="Z43" s="53"/>
      <c r="AA43" s="53"/>
      <c r="AB43" s="53"/>
      <c r="AD43" s="22">
        <v>0</v>
      </c>
      <c r="AE43" s="41"/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53">
        <v>0</v>
      </c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4"/>
      <c r="AX43" s="41">
        <v>66.2</v>
      </c>
      <c r="AY43" s="27">
        <v>73</v>
      </c>
      <c r="AZ43" s="60">
        <v>1018.3</v>
      </c>
      <c r="BA43" s="60">
        <v>1018.3</v>
      </c>
      <c r="BB43" s="27">
        <v>0</v>
      </c>
      <c r="BC43" s="27">
        <v>2</v>
      </c>
      <c r="BD43" s="27">
        <v>1.4</v>
      </c>
      <c r="BE43" s="27">
        <v>0</v>
      </c>
      <c r="BF43" s="27" t="s">
        <v>17</v>
      </c>
      <c r="BG43" s="27">
        <v>14</v>
      </c>
      <c r="BL43" s="87">
        <f t="shared" si="2"/>
        <v>0</v>
      </c>
      <c r="BM43" s="86">
        <f t="shared" si="3"/>
        <v>0</v>
      </c>
      <c r="BN43" s="86">
        <f t="shared" si="4"/>
        <v>0</v>
      </c>
      <c r="BO43" s="87">
        <f t="shared" si="5"/>
        <v>0</v>
      </c>
    </row>
    <row r="44" spans="1:67" s="20" customFormat="1" x14ac:dyDescent="0.25">
      <c r="A44" s="40">
        <v>42126</v>
      </c>
      <c r="B44" s="49" t="str">
        <f t="shared" si="0"/>
        <v>15122</v>
      </c>
      <c r="C44" s="20" t="s">
        <v>46</v>
      </c>
      <c r="D44" s="20" t="s">
        <v>26</v>
      </c>
      <c r="E44" s="27">
        <v>9</v>
      </c>
      <c r="F44" s="27">
        <v>2</v>
      </c>
      <c r="G44" s="27" t="s">
        <v>59</v>
      </c>
      <c r="H44" s="41">
        <v>737</v>
      </c>
      <c r="I44" s="41">
        <f t="shared" si="1"/>
        <v>137</v>
      </c>
      <c r="J44" s="22" t="s">
        <v>17</v>
      </c>
      <c r="K44" s="50"/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/>
      <c r="S44" s="53"/>
      <c r="T44" s="53"/>
      <c r="U44" s="53"/>
      <c r="V44" s="53"/>
      <c r="W44" s="53"/>
      <c r="X44" s="53"/>
      <c r="Y44" s="53"/>
      <c r="Z44" s="53"/>
      <c r="AA44" s="53"/>
      <c r="AB44" s="53"/>
      <c r="AD44" s="22">
        <v>0</v>
      </c>
      <c r="AE44" s="41"/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53">
        <v>0</v>
      </c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4"/>
      <c r="AX44" s="41">
        <v>66.2</v>
      </c>
      <c r="AY44" s="27">
        <v>73</v>
      </c>
      <c r="AZ44" s="60">
        <v>1018.3</v>
      </c>
      <c r="BA44" s="60">
        <v>1018.3</v>
      </c>
      <c r="BB44" s="27">
        <v>0</v>
      </c>
      <c r="BC44" s="27">
        <v>2</v>
      </c>
      <c r="BD44" s="27">
        <v>0</v>
      </c>
      <c r="BE44" s="27">
        <v>0</v>
      </c>
      <c r="BF44" s="27" t="s">
        <v>17</v>
      </c>
      <c r="BG44" s="27">
        <v>14</v>
      </c>
      <c r="BL44" s="87">
        <f t="shared" si="2"/>
        <v>0</v>
      </c>
      <c r="BM44" s="86">
        <f t="shared" si="3"/>
        <v>0</v>
      </c>
      <c r="BN44" s="86">
        <f t="shared" si="4"/>
        <v>0</v>
      </c>
      <c r="BO44" s="87">
        <f t="shared" si="5"/>
        <v>0</v>
      </c>
    </row>
    <row r="45" spans="1:67" s="20" customFormat="1" x14ac:dyDescent="0.25">
      <c r="A45" s="40">
        <v>42126</v>
      </c>
      <c r="B45" s="49" t="str">
        <f t="shared" si="0"/>
        <v>15122</v>
      </c>
      <c r="C45" s="20" t="s">
        <v>46</v>
      </c>
      <c r="D45" s="20" t="s">
        <v>26</v>
      </c>
      <c r="E45" s="27">
        <v>9</v>
      </c>
      <c r="F45" s="27">
        <v>3</v>
      </c>
      <c r="G45" s="27" t="s">
        <v>59</v>
      </c>
      <c r="H45" s="41">
        <v>725</v>
      </c>
      <c r="I45" s="41">
        <f t="shared" si="1"/>
        <v>125</v>
      </c>
      <c r="J45" s="22" t="s">
        <v>17</v>
      </c>
      <c r="K45" s="50"/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/>
      <c r="S45" s="53"/>
      <c r="T45" s="53"/>
      <c r="U45" s="53"/>
      <c r="V45" s="53"/>
      <c r="W45" s="53"/>
      <c r="X45" s="53"/>
      <c r="Y45" s="53"/>
      <c r="Z45" s="53"/>
      <c r="AA45" s="53"/>
      <c r="AB45" s="53"/>
      <c r="AD45" s="22">
        <v>0</v>
      </c>
      <c r="AE45" s="41"/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53">
        <v>0</v>
      </c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4"/>
      <c r="AX45" s="41">
        <v>66.2</v>
      </c>
      <c r="AY45" s="27">
        <v>73</v>
      </c>
      <c r="AZ45" s="60">
        <v>1018.3</v>
      </c>
      <c r="BA45" s="60">
        <v>1018.3</v>
      </c>
      <c r="BB45" s="27">
        <v>1</v>
      </c>
      <c r="BC45" s="27">
        <v>2</v>
      </c>
      <c r="BD45" s="27">
        <v>0</v>
      </c>
      <c r="BE45" s="27">
        <v>0</v>
      </c>
      <c r="BF45" s="27" t="s">
        <v>17</v>
      </c>
      <c r="BG45" s="27">
        <v>14</v>
      </c>
      <c r="BL45" s="87">
        <f t="shared" si="2"/>
        <v>0</v>
      </c>
      <c r="BM45" s="86">
        <f t="shared" si="3"/>
        <v>0</v>
      </c>
      <c r="BN45" s="86">
        <f t="shared" si="4"/>
        <v>0</v>
      </c>
      <c r="BO45" s="87">
        <f t="shared" si="5"/>
        <v>0</v>
      </c>
    </row>
    <row r="46" spans="1:67" s="20" customFormat="1" x14ac:dyDescent="0.25">
      <c r="A46" s="40">
        <v>42126</v>
      </c>
      <c r="B46" s="49" t="str">
        <f t="shared" si="0"/>
        <v>15122</v>
      </c>
      <c r="C46" s="20" t="s">
        <v>46</v>
      </c>
      <c r="D46" s="20" t="s">
        <v>26</v>
      </c>
      <c r="E46" s="27">
        <v>9</v>
      </c>
      <c r="F46" s="27">
        <v>4</v>
      </c>
      <c r="G46" s="27" t="s">
        <v>59</v>
      </c>
      <c r="H46" s="41">
        <v>715</v>
      </c>
      <c r="I46" s="41">
        <f t="shared" si="1"/>
        <v>115</v>
      </c>
      <c r="J46" s="22" t="s">
        <v>17</v>
      </c>
      <c r="K46" s="50"/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/>
      <c r="S46" s="53"/>
      <c r="T46" s="53"/>
      <c r="U46" s="53"/>
      <c r="V46" s="53"/>
      <c r="W46" s="53"/>
      <c r="X46" s="53"/>
      <c r="Y46" s="53"/>
      <c r="Z46" s="53"/>
      <c r="AA46" s="53"/>
      <c r="AB46" s="53"/>
      <c r="AD46" s="22">
        <v>0</v>
      </c>
      <c r="AE46" s="41"/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53">
        <v>0</v>
      </c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4"/>
      <c r="AX46" s="41">
        <v>66.2</v>
      </c>
      <c r="AY46" s="27">
        <v>73</v>
      </c>
      <c r="AZ46" s="60">
        <v>1018.3</v>
      </c>
      <c r="BA46" s="60">
        <v>1018.3</v>
      </c>
      <c r="BB46" s="27">
        <v>1</v>
      </c>
      <c r="BC46" s="27">
        <v>2</v>
      </c>
      <c r="BD46" s="27">
        <v>2.7</v>
      </c>
      <c r="BE46" s="27">
        <v>0</v>
      </c>
      <c r="BF46" s="27" t="s">
        <v>17</v>
      </c>
      <c r="BG46" s="27">
        <v>14</v>
      </c>
      <c r="BL46" s="87">
        <f t="shared" si="2"/>
        <v>0</v>
      </c>
      <c r="BM46" s="86">
        <f t="shared" si="3"/>
        <v>0</v>
      </c>
      <c r="BN46" s="86">
        <f t="shared" si="4"/>
        <v>0</v>
      </c>
      <c r="BO46" s="87">
        <f t="shared" si="5"/>
        <v>0</v>
      </c>
    </row>
    <row r="47" spans="1:67" s="20" customFormat="1" x14ac:dyDescent="0.25">
      <c r="A47" s="40">
        <v>42126</v>
      </c>
      <c r="B47" s="49" t="str">
        <f t="shared" si="0"/>
        <v>15122</v>
      </c>
      <c r="C47" s="20" t="s">
        <v>46</v>
      </c>
      <c r="D47" s="20" t="s">
        <v>26</v>
      </c>
      <c r="E47" s="27">
        <v>9</v>
      </c>
      <c r="F47" s="27">
        <v>5</v>
      </c>
      <c r="G47" s="27" t="s">
        <v>59</v>
      </c>
      <c r="H47" s="41">
        <v>706</v>
      </c>
      <c r="I47" s="41">
        <f t="shared" si="1"/>
        <v>106</v>
      </c>
      <c r="J47" s="22" t="s">
        <v>17</v>
      </c>
      <c r="K47" s="50"/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/>
      <c r="S47" s="53"/>
      <c r="T47" s="53"/>
      <c r="U47" s="53"/>
      <c r="V47" s="53"/>
      <c r="W47" s="53"/>
      <c r="X47" s="53"/>
      <c r="Y47" s="53"/>
      <c r="Z47" s="53"/>
      <c r="AA47" s="53"/>
      <c r="AB47" s="53"/>
      <c r="AD47" s="22">
        <v>0</v>
      </c>
      <c r="AE47" s="41"/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53">
        <v>0</v>
      </c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4"/>
      <c r="AX47" s="41">
        <v>66.2</v>
      </c>
      <c r="AY47" s="27">
        <v>73</v>
      </c>
      <c r="AZ47" s="60">
        <v>1018.3</v>
      </c>
      <c r="BA47" s="60">
        <v>1018.3</v>
      </c>
      <c r="BB47" s="27">
        <v>1</v>
      </c>
      <c r="BC47" s="27">
        <v>2</v>
      </c>
      <c r="BD47" s="27">
        <v>0</v>
      </c>
      <c r="BE47" s="27">
        <v>0</v>
      </c>
      <c r="BF47" s="27" t="s">
        <v>17</v>
      </c>
      <c r="BG47" s="27">
        <v>14</v>
      </c>
      <c r="BL47" s="87">
        <f t="shared" si="2"/>
        <v>0</v>
      </c>
      <c r="BM47" s="86">
        <f t="shared" si="3"/>
        <v>0</v>
      </c>
      <c r="BN47" s="86">
        <f t="shared" si="4"/>
        <v>0</v>
      </c>
      <c r="BO47" s="87">
        <f t="shared" si="5"/>
        <v>0</v>
      </c>
    </row>
    <row r="48" spans="1:67" s="20" customFormat="1" x14ac:dyDescent="0.25">
      <c r="A48" s="40">
        <v>42126</v>
      </c>
      <c r="B48" s="49" t="str">
        <f t="shared" si="0"/>
        <v>15122</v>
      </c>
      <c r="C48" s="20" t="s">
        <v>46</v>
      </c>
      <c r="D48" s="20" t="s">
        <v>26</v>
      </c>
      <c r="E48" s="27">
        <v>9</v>
      </c>
      <c r="F48" s="27">
        <v>6</v>
      </c>
      <c r="G48" s="27" t="s">
        <v>59</v>
      </c>
      <c r="H48" s="41">
        <v>658</v>
      </c>
      <c r="I48" s="41">
        <f t="shared" si="1"/>
        <v>58</v>
      </c>
      <c r="J48" s="22" t="s">
        <v>17</v>
      </c>
      <c r="K48" s="50"/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/>
      <c r="S48" s="53"/>
      <c r="T48" s="53"/>
      <c r="U48" s="53"/>
      <c r="V48" s="53"/>
      <c r="W48" s="53"/>
      <c r="X48" s="53"/>
      <c r="Y48" s="53"/>
      <c r="Z48" s="53"/>
      <c r="AA48" s="53"/>
      <c r="AB48" s="53"/>
      <c r="AD48" s="22">
        <v>0</v>
      </c>
      <c r="AE48" s="41"/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53">
        <v>0</v>
      </c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4"/>
      <c r="AX48" s="41">
        <v>66.2</v>
      </c>
      <c r="AY48" s="27">
        <v>73</v>
      </c>
      <c r="AZ48" s="60">
        <v>1018.3</v>
      </c>
      <c r="BA48" s="60">
        <v>1018.3</v>
      </c>
      <c r="BB48" s="27">
        <v>1</v>
      </c>
      <c r="BC48" s="27">
        <v>2</v>
      </c>
      <c r="BD48" s="27">
        <v>0</v>
      </c>
      <c r="BE48" s="27">
        <v>0</v>
      </c>
      <c r="BF48" s="27" t="s">
        <v>17</v>
      </c>
      <c r="BG48" s="27">
        <v>14</v>
      </c>
      <c r="BL48" s="87">
        <f t="shared" si="2"/>
        <v>0</v>
      </c>
      <c r="BM48" s="86">
        <f t="shared" si="3"/>
        <v>0</v>
      </c>
      <c r="BN48" s="86">
        <f t="shared" si="4"/>
        <v>0</v>
      </c>
      <c r="BO48" s="87">
        <f t="shared" si="5"/>
        <v>0</v>
      </c>
    </row>
    <row r="49" spans="1:67" s="20" customFormat="1" x14ac:dyDescent="0.25">
      <c r="A49" s="40">
        <v>42126</v>
      </c>
      <c r="B49" s="49" t="str">
        <f t="shared" si="0"/>
        <v>15122</v>
      </c>
      <c r="C49" s="20" t="s">
        <v>46</v>
      </c>
      <c r="D49" s="20" t="s">
        <v>26</v>
      </c>
      <c r="E49" s="27">
        <v>9</v>
      </c>
      <c r="F49" s="27">
        <v>7</v>
      </c>
      <c r="G49" s="27" t="s">
        <v>59</v>
      </c>
      <c r="H49" s="41">
        <v>650</v>
      </c>
      <c r="I49" s="41">
        <f t="shared" si="1"/>
        <v>50</v>
      </c>
      <c r="J49" s="22" t="s">
        <v>17</v>
      </c>
      <c r="K49" s="50"/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/>
      <c r="S49" s="53"/>
      <c r="T49" s="53"/>
      <c r="U49" s="53"/>
      <c r="V49" s="53"/>
      <c r="W49" s="53"/>
      <c r="X49" s="53"/>
      <c r="Y49" s="53"/>
      <c r="Z49" s="53"/>
      <c r="AA49" s="53"/>
      <c r="AB49" s="53"/>
      <c r="AD49" s="22">
        <v>0</v>
      </c>
      <c r="AE49" s="41"/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53">
        <v>0</v>
      </c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4"/>
      <c r="AX49" s="41">
        <v>66.2</v>
      </c>
      <c r="AY49" s="27">
        <v>73</v>
      </c>
      <c r="AZ49" s="60">
        <v>1018.3</v>
      </c>
      <c r="BA49" s="60">
        <v>1018.3</v>
      </c>
      <c r="BB49" s="27">
        <v>1</v>
      </c>
      <c r="BC49" s="27">
        <v>2</v>
      </c>
      <c r="BD49" s="27">
        <v>0</v>
      </c>
      <c r="BE49" s="27">
        <v>0</v>
      </c>
      <c r="BF49" s="27" t="s">
        <v>17</v>
      </c>
      <c r="BG49" s="27">
        <v>14</v>
      </c>
      <c r="BL49" s="87">
        <f t="shared" si="2"/>
        <v>0</v>
      </c>
      <c r="BM49" s="86">
        <f t="shared" si="3"/>
        <v>0</v>
      </c>
      <c r="BN49" s="86">
        <f t="shared" si="4"/>
        <v>0</v>
      </c>
      <c r="BO49" s="87">
        <f t="shared" si="5"/>
        <v>0</v>
      </c>
    </row>
    <row r="50" spans="1:67" s="20" customFormat="1" x14ac:dyDescent="0.25">
      <c r="A50" s="40">
        <v>42126</v>
      </c>
      <c r="B50" s="49" t="str">
        <f t="shared" si="0"/>
        <v>15122</v>
      </c>
      <c r="C50" s="20" t="s">
        <v>46</v>
      </c>
      <c r="D50" s="20" t="s">
        <v>26</v>
      </c>
      <c r="E50" s="27">
        <v>9</v>
      </c>
      <c r="F50" s="27">
        <v>8</v>
      </c>
      <c r="G50" s="27" t="s">
        <v>59</v>
      </c>
      <c r="H50" s="41">
        <v>640</v>
      </c>
      <c r="I50" s="41">
        <f t="shared" si="1"/>
        <v>40</v>
      </c>
      <c r="J50" s="22" t="s">
        <v>17</v>
      </c>
      <c r="K50" s="50"/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/>
      <c r="S50" s="53"/>
      <c r="T50" s="53"/>
      <c r="U50" s="53"/>
      <c r="V50" s="53"/>
      <c r="W50" s="53"/>
      <c r="X50" s="53"/>
      <c r="Y50" s="53"/>
      <c r="Z50" s="53"/>
      <c r="AA50" s="53"/>
      <c r="AB50" s="53"/>
      <c r="AD50" s="22">
        <v>0</v>
      </c>
      <c r="AE50" s="41"/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53">
        <v>0</v>
      </c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4"/>
      <c r="AX50" s="41">
        <v>66.2</v>
      </c>
      <c r="AY50" s="27">
        <v>73</v>
      </c>
      <c r="AZ50" s="60">
        <v>1018.3</v>
      </c>
      <c r="BA50" s="60">
        <v>1018.3</v>
      </c>
      <c r="BB50" s="27">
        <v>1</v>
      </c>
      <c r="BC50" s="27">
        <v>2</v>
      </c>
      <c r="BD50" s="27">
        <v>0</v>
      </c>
      <c r="BE50" s="27">
        <v>0</v>
      </c>
      <c r="BF50" s="27" t="s">
        <v>17</v>
      </c>
      <c r="BG50" s="27">
        <v>14</v>
      </c>
      <c r="BL50" s="87">
        <f t="shared" si="2"/>
        <v>0</v>
      </c>
      <c r="BM50" s="86">
        <f t="shared" si="3"/>
        <v>0</v>
      </c>
      <c r="BN50" s="86">
        <f t="shared" si="4"/>
        <v>0</v>
      </c>
      <c r="BO50" s="87">
        <f t="shared" si="5"/>
        <v>0</v>
      </c>
    </row>
    <row r="51" spans="1:67" s="71" customFormat="1" x14ac:dyDescent="0.25">
      <c r="A51" s="69">
        <v>42126</v>
      </c>
      <c r="B51" s="70" t="str">
        <f t="shared" si="0"/>
        <v>15122</v>
      </c>
      <c r="C51" s="71" t="s">
        <v>46</v>
      </c>
      <c r="D51" s="71" t="s">
        <v>26</v>
      </c>
      <c r="E51" s="72">
        <v>9</v>
      </c>
      <c r="F51" s="72">
        <v>9</v>
      </c>
      <c r="G51" s="72" t="s">
        <v>59</v>
      </c>
      <c r="H51" s="73">
        <v>633</v>
      </c>
      <c r="I51" s="73">
        <f t="shared" si="1"/>
        <v>33</v>
      </c>
      <c r="J51" s="75" t="s">
        <v>17</v>
      </c>
      <c r="K51" s="73"/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D51" s="75">
        <v>0</v>
      </c>
      <c r="AE51" s="73"/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81"/>
      <c r="AX51" s="73">
        <v>66.2</v>
      </c>
      <c r="AY51" s="72">
        <v>73</v>
      </c>
      <c r="AZ51" s="82">
        <v>1018.3</v>
      </c>
      <c r="BA51" s="82">
        <v>1018.3</v>
      </c>
      <c r="BB51" s="72">
        <v>1</v>
      </c>
      <c r="BC51" s="72">
        <v>2</v>
      </c>
      <c r="BD51" s="72">
        <v>0</v>
      </c>
      <c r="BE51" s="72">
        <v>0</v>
      </c>
      <c r="BF51" s="72" t="s">
        <v>17</v>
      </c>
      <c r="BG51" s="72">
        <v>14</v>
      </c>
      <c r="BL51" s="89">
        <f t="shared" si="2"/>
        <v>0</v>
      </c>
      <c r="BM51" s="88">
        <f t="shared" si="3"/>
        <v>0</v>
      </c>
      <c r="BN51" s="88">
        <f t="shared" si="4"/>
        <v>0</v>
      </c>
      <c r="BO51" s="89">
        <f t="shared" si="5"/>
        <v>0</v>
      </c>
    </row>
    <row r="52" spans="1:67" s="20" customFormat="1" x14ac:dyDescent="0.25">
      <c r="A52" s="40">
        <v>42126</v>
      </c>
      <c r="B52" s="49" t="str">
        <f t="shared" si="0"/>
        <v>15122</v>
      </c>
      <c r="C52" s="20" t="s">
        <v>46</v>
      </c>
      <c r="D52" s="20" t="s">
        <v>52</v>
      </c>
      <c r="E52" s="27">
        <v>10</v>
      </c>
      <c r="F52" s="27">
        <v>1</v>
      </c>
      <c r="G52" s="27" t="s">
        <v>55</v>
      </c>
      <c r="H52" s="41">
        <v>754</v>
      </c>
      <c r="I52" s="41">
        <f t="shared" si="1"/>
        <v>154</v>
      </c>
      <c r="J52" s="22" t="s">
        <v>17</v>
      </c>
      <c r="K52" s="50"/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/>
      <c r="S52" s="53"/>
      <c r="T52" s="53"/>
      <c r="U52" s="53"/>
      <c r="V52" s="53"/>
      <c r="W52" s="53"/>
      <c r="X52" s="53"/>
      <c r="Y52" s="53"/>
      <c r="Z52" s="53"/>
      <c r="AA52" s="53"/>
      <c r="AB52" s="53"/>
      <c r="AD52" s="22">
        <v>0</v>
      </c>
      <c r="AE52" s="41"/>
      <c r="AF52" s="27">
        <v>1</v>
      </c>
      <c r="AG52" s="27">
        <v>1</v>
      </c>
      <c r="AH52" s="27">
        <v>0</v>
      </c>
      <c r="AI52" s="27">
        <v>0</v>
      </c>
      <c r="AJ52" s="27">
        <v>0</v>
      </c>
      <c r="AK52" s="53">
        <v>0</v>
      </c>
      <c r="AL52" s="53" t="s">
        <v>56</v>
      </c>
      <c r="AM52" s="53" t="s">
        <v>56</v>
      </c>
      <c r="AN52" s="53" t="s">
        <v>44</v>
      </c>
      <c r="AO52" s="53" t="s">
        <v>57</v>
      </c>
      <c r="AP52" s="53" t="s">
        <v>51</v>
      </c>
      <c r="AQ52" s="53">
        <v>62</v>
      </c>
      <c r="AR52" s="53"/>
      <c r="AS52" s="53"/>
      <c r="AT52" s="53"/>
      <c r="AU52" s="53"/>
      <c r="AV52" s="53">
        <v>1</v>
      </c>
      <c r="AW52" s="54"/>
      <c r="AX52" s="55">
        <v>64.900000000000006</v>
      </c>
      <c r="AY52" s="20">
        <v>74.900000000000006</v>
      </c>
      <c r="AZ52" s="61">
        <v>1018.3</v>
      </c>
      <c r="BA52" s="62">
        <v>1018.3</v>
      </c>
      <c r="BB52" s="27">
        <v>0</v>
      </c>
      <c r="BC52" s="27">
        <v>1</v>
      </c>
      <c r="BD52" s="27">
        <v>0</v>
      </c>
      <c r="BE52" s="27">
        <v>0</v>
      </c>
      <c r="BF52" s="27" t="s">
        <v>17</v>
      </c>
      <c r="BG52" s="27">
        <v>14</v>
      </c>
      <c r="BL52" s="87">
        <f t="shared" si="2"/>
        <v>0</v>
      </c>
      <c r="BM52" s="86">
        <f t="shared" si="3"/>
        <v>0</v>
      </c>
      <c r="BN52" s="86">
        <f t="shared" si="4"/>
        <v>0</v>
      </c>
      <c r="BO52" s="87">
        <f t="shared" si="5"/>
        <v>0</v>
      </c>
    </row>
    <row r="53" spans="1:67" s="20" customFormat="1" x14ac:dyDescent="0.25">
      <c r="A53" s="40">
        <v>42126</v>
      </c>
      <c r="B53" s="49" t="str">
        <f t="shared" si="0"/>
        <v>15122</v>
      </c>
      <c r="C53" s="20" t="s">
        <v>46</v>
      </c>
      <c r="D53" s="20" t="s">
        <v>52</v>
      </c>
      <c r="E53" s="27">
        <v>10</v>
      </c>
      <c r="F53" s="27">
        <v>2</v>
      </c>
      <c r="G53" s="27" t="s">
        <v>59</v>
      </c>
      <c r="H53" s="41">
        <v>742</v>
      </c>
      <c r="I53" s="41">
        <f t="shared" si="1"/>
        <v>142</v>
      </c>
      <c r="J53" s="22" t="s">
        <v>17</v>
      </c>
      <c r="K53" s="50"/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/>
      <c r="S53" s="53"/>
      <c r="T53" s="53"/>
      <c r="U53" s="53"/>
      <c r="V53" s="53"/>
      <c r="W53" s="53"/>
      <c r="X53" s="53"/>
      <c r="Y53" s="53"/>
      <c r="Z53" s="53"/>
      <c r="AA53" s="53"/>
      <c r="AB53" s="53"/>
      <c r="AD53" s="22">
        <v>0</v>
      </c>
      <c r="AE53" s="41"/>
      <c r="AF53" s="27">
        <v>0</v>
      </c>
      <c r="AG53" s="27">
        <v>0</v>
      </c>
      <c r="AH53" s="27">
        <v>0</v>
      </c>
      <c r="AI53" s="27">
        <v>0</v>
      </c>
      <c r="AJ53" s="27">
        <v>1</v>
      </c>
      <c r="AK53" s="53">
        <v>1</v>
      </c>
      <c r="AL53" s="53"/>
      <c r="AM53" s="53" t="s">
        <v>56</v>
      </c>
      <c r="AN53" s="53" t="s">
        <v>44</v>
      </c>
      <c r="AO53" s="53" t="s">
        <v>27</v>
      </c>
      <c r="AP53" s="53" t="s">
        <v>27</v>
      </c>
      <c r="AQ53" s="53">
        <v>159</v>
      </c>
      <c r="AR53" s="53"/>
      <c r="AS53" s="53"/>
      <c r="AT53" s="53"/>
      <c r="AU53" s="53"/>
      <c r="AV53" s="53">
        <v>1</v>
      </c>
      <c r="AW53" s="54"/>
      <c r="AX53" s="55">
        <v>64.900000000000006</v>
      </c>
      <c r="AY53" s="20">
        <v>74.900000000000006</v>
      </c>
      <c r="AZ53" s="61">
        <v>1018.3</v>
      </c>
      <c r="BA53" s="62">
        <v>1018.3</v>
      </c>
      <c r="BB53" s="27">
        <v>0</v>
      </c>
      <c r="BC53" s="27">
        <v>1</v>
      </c>
      <c r="BD53" s="27">
        <v>0</v>
      </c>
      <c r="BE53" s="27">
        <v>0</v>
      </c>
      <c r="BF53" s="27" t="s">
        <v>17</v>
      </c>
      <c r="BG53" s="27">
        <v>14</v>
      </c>
      <c r="BL53" s="87">
        <f t="shared" si="2"/>
        <v>0</v>
      </c>
      <c r="BM53" s="86">
        <f t="shared" si="3"/>
        <v>0</v>
      </c>
      <c r="BN53" s="86">
        <f t="shared" si="4"/>
        <v>0</v>
      </c>
      <c r="BO53" s="87">
        <f t="shared" si="5"/>
        <v>0</v>
      </c>
    </row>
    <row r="54" spans="1:67" s="20" customFormat="1" x14ac:dyDescent="0.25">
      <c r="A54" s="40">
        <v>42126</v>
      </c>
      <c r="B54" s="49" t="str">
        <f t="shared" si="0"/>
        <v>15122</v>
      </c>
      <c r="C54" s="20" t="s">
        <v>46</v>
      </c>
      <c r="D54" s="20" t="s">
        <v>52</v>
      </c>
      <c r="E54" s="27">
        <v>10</v>
      </c>
      <c r="F54" s="27">
        <v>3</v>
      </c>
      <c r="G54" s="27" t="s">
        <v>59</v>
      </c>
      <c r="H54" s="41">
        <v>726</v>
      </c>
      <c r="I54" s="41">
        <f t="shared" si="1"/>
        <v>126</v>
      </c>
      <c r="J54" s="22" t="s">
        <v>17</v>
      </c>
      <c r="K54" s="50"/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/>
      <c r="S54" s="53"/>
      <c r="T54" s="53"/>
      <c r="U54" s="53"/>
      <c r="V54" s="53"/>
      <c r="W54" s="53"/>
      <c r="X54" s="53"/>
      <c r="Y54" s="53"/>
      <c r="Z54" s="53"/>
      <c r="AA54" s="53"/>
      <c r="AB54" s="53"/>
      <c r="AD54" s="22">
        <v>0</v>
      </c>
      <c r="AE54" s="41"/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53">
        <v>0</v>
      </c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4"/>
      <c r="AX54" s="55">
        <v>64.900000000000006</v>
      </c>
      <c r="AY54" s="20">
        <v>74.900000000000006</v>
      </c>
      <c r="AZ54" s="61">
        <v>1018.3</v>
      </c>
      <c r="BA54" s="62">
        <v>1018.3</v>
      </c>
      <c r="BB54" s="27">
        <v>0</v>
      </c>
      <c r="BC54" s="27">
        <v>1</v>
      </c>
      <c r="BD54" s="27">
        <v>0</v>
      </c>
      <c r="BE54" s="27">
        <v>0</v>
      </c>
      <c r="BF54" s="27" t="s">
        <v>17</v>
      </c>
      <c r="BG54" s="27">
        <v>14</v>
      </c>
      <c r="BL54" s="87">
        <f t="shared" si="2"/>
        <v>0</v>
      </c>
      <c r="BM54" s="86">
        <f t="shared" si="3"/>
        <v>0</v>
      </c>
      <c r="BN54" s="86">
        <f t="shared" si="4"/>
        <v>0</v>
      </c>
      <c r="BO54" s="87">
        <f t="shared" si="5"/>
        <v>0</v>
      </c>
    </row>
    <row r="55" spans="1:67" s="20" customFormat="1" x14ac:dyDescent="0.25">
      <c r="A55" s="40">
        <v>42126</v>
      </c>
      <c r="B55" s="49" t="str">
        <f t="shared" si="0"/>
        <v>15122</v>
      </c>
      <c r="C55" s="20" t="s">
        <v>46</v>
      </c>
      <c r="D55" s="20" t="s">
        <v>52</v>
      </c>
      <c r="E55" s="27">
        <v>10</v>
      </c>
      <c r="F55" s="27">
        <v>4</v>
      </c>
      <c r="G55" s="27" t="s">
        <v>59</v>
      </c>
      <c r="H55" s="41">
        <v>715</v>
      </c>
      <c r="I55" s="41">
        <f t="shared" si="1"/>
        <v>115</v>
      </c>
      <c r="J55" s="22" t="s">
        <v>17</v>
      </c>
      <c r="K55" s="50"/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/>
      <c r="S55" s="53"/>
      <c r="T55" s="53"/>
      <c r="U55" s="53"/>
      <c r="V55" s="53"/>
      <c r="W55" s="53"/>
      <c r="X55" s="53"/>
      <c r="Y55" s="53"/>
      <c r="Z55" s="53"/>
      <c r="AA55" s="53"/>
      <c r="AB55" s="53"/>
      <c r="AD55" s="22">
        <v>0</v>
      </c>
      <c r="AE55" s="41"/>
      <c r="AF55" s="27">
        <v>1</v>
      </c>
      <c r="AG55" s="27">
        <v>0</v>
      </c>
      <c r="AH55" s="27">
        <v>0</v>
      </c>
      <c r="AI55" s="27">
        <v>0</v>
      </c>
      <c r="AJ55" s="27">
        <v>0</v>
      </c>
      <c r="AK55" s="53">
        <v>0</v>
      </c>
      <c r="AL55" s="53"/>
      <c r="AM55" s="53"/>
      <c r="AN55" s="53" t="s">
        <v>44</v>
      </c>
      <c r="AO55" s="53" t="s">
        <v>27</v>
      </c>
      <c r="AP55" s="53" t="s">
        <v>19</v>
      </c>
      <c r="AQ55" s="53">
        <v>155</v>
      </c>
      <c r="AR55" s="53"/>
      <c r="AS55" s="53"/>
      <c r="AT55" s="53"/>
      <c r="AU55" s="53"/>
      <c r="AV55" s="53">
        <v>1</v>
      </c>
      <c r="AW55" s="54"/>
      <c r="AX55" s="55">
        <v>64.900000000000006</v>
      </c>
      <c r="AY55" s="20">
        <v>74.900000000000006</v>
      </c>
      <c r="AZ55" s="61">
        <v>1018.3</v>
      </c>
      <c r="BA55" s="62">
        <v>1018.3</v>
      </c>
      <c r="BB55" s="27">
        <v>0</v>
      </c>
      <c r="BC55" s="27">
        <v>1</v>
      </c>
      <c r="BD55" s="27">
        <v>0</v>
      </c>
      <c r="BE55" s="27">
        <v>0</v>
      </c>
      <c r="BF55" s="27" t="s">
        <v>17</v>
      </c>
      <c r="BG55" s="27">
        <v>14</v>
      </c>
      <c r="BL55" s="87">
        <f t="shared" si="2"/>
        <v>0</v>
      </c>
      <c r="BM55" s="86">
        <f t="shared" si="3"/>
        <v>0</v>
      </c>
      <c r="BN55" s="86">
        <f t="shared" si="4"/>
        <v>0</v>
      </c>
      <c r="BO55" s="87">
        <f t="shared" si="5"/>
        <v>0</v>
      </c>
    </row>
    <row r="56" spans="1:67" s="20" customFormat="1" x14ac:dyDescent="0.25">
      <c r="A56" s="40">
        <v>42126</v>
      </c>
      <c r="B56" s="49" t="str">
        <f t="shared" si="0"/>
        <v>15122</v>
      </c>
      <c r="C56" s="20" t="s">
        <v>46</v>
      </c>
      <c r="D56" s="20" t="s">
        <v>52</v>
      </c>
      <c r="E56" s="27">
        <v>10</v>
      </c>
      <c r="F56" s="27">
        <v>5</v>
      </c>
      <c r="G56" s="27" t="s">
        <v>59</v>
      </c>
      <c r="H56" s="41">
        <v>705</v>
      </c>
      <c r="I56" s="41">
        <f t="shared" si="1"/>
        <v>105</v>
      </c>
      <c r="J56" s="22" t="s">
        <v>17</v>
      </c>
      <c r="K56" s="50"/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/>
      <c r="S56" s="53"/>
      <c r="T56" s="53"/>
      <c r="U56" s="53"/>
      <c r="V56" s="53"/>
      <c r="W56" s="53"/>
      <c r="X56" s="53"/>
      <c r="Y56" s="53"/>
      <c r="Z56" s="53"/>
      <c r="AA56" s="53"/>
      <c r="AB56" s="53"/>
      <c r="AD56" s="22">
        <v>0</v>
      </c>
      <c r="AE56" s="41"/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53">
        <v>0</v>
      </c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4"/>
      <c r="AX56" s="55">
        <v>64.900000000000006</v>
      </c>
      <c r="AY56" s="20">
        <v>74.900000000000006</v>
      </c>
      <c r="AZ56" s="61">
        <v>1018.3</v>
      </c>
      <c r="BA56" s="62">
        <v>1018.3</v>
      </c>
      <c r="BB56" s="27">
        <v>0</v>
      </c>
      <c r="BC56" s="27">
        <v>1</v>
      </c>
      <c r="BD56" s="27">
        <v>0</v>
      </c>
      <c r="BE56" s="27">
        <v>0</v>
      </c>
      <c r="BF56" s="27" t="s">
        <v>17</v>
      </c>
      <c r="BG56" s="27">
        <v>14</v>
      </c>
      <c r="BL56" s="87">
        <f t="shared" si="2"/>
        <v>0</v>
      </c>
      <c r="BM56" s="86">
        <f t="shared" si="3"/>
        <v>0</v>
      </c>
      <c r="BN56" s="86">
        <f t="shared" si="4"/>
        <v>0</v>
      </c>
      <c r="BO56" s="87">
        <f t="shared" si="5"/>
        <v>0</v>
      </c>
    </row>
    <row r="57" spans="1:67" s="20" customFormat="1" x14ac:dyDescent="0.25">
      <c r="A57" s="40">
        <v>42126</v>
      </c>
      <c r="B57" s="49" t="str">
        <f t="shared" si="0"/>
        <v>15122</v>
      </c>
      <c r="C57" s="20" t="s">
        <v>46</v>
      </c>
      <c r="D57" s="20" t="s">
        <v>52</v>
      </c>
      <c r="E57" s="27">
        <v>10</v>
      </c>
      <c r="F57" s="27">
        <v>6</v>
      </c>
      <c r="G57" s="27" t="s">
        <v>59</v>
      </c>
      <c r="H57" s="41">
        <v>656</v>
      </c>
      <c r="I57" s="41">
        <f t="shared" si="1"/>
        <v>56</v>
      </c>
      <c r="J57" s="22" t="s">
        <v>17</v>
      </c>
      <c r="K57" s="50"/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/>
      <c r="S57" s="53"/>
      <c r="T57" s="53"/>
      <c r="U57" s="53"/>
      <c r="V57" s="53"/>
      <c r="W57" s="53"/>
      <c r="X57" s="53"/>
      <c r="Y57" s="53"/>
      <c r="Z57" s="53"/>
      <c r="AA57" s="53"/>
      <c r="AB57" s="53"/>
      <c r="AD57" s="22">
        <v>0</v>
      </c>
      <c r="AE57" s="41"/>
      <c r="AF57" s="27">
        <v>0</v>
      </c>
      <c r="AG57" s="27">
        <v>0</v>
      </c>
      <c r="AH57" s="27">
        <v>1</v>
      </c>
      <c r="AI57" s="27">
        <v>0</v>
      </c>
      <c r="AJ57" s="27">
        <v>0</v>
      </c>
      <c r="AK57" s="53">
        <v>0</v>
      </c>
      <c r="AL57" s="53"/>
      <c r="AM57" s="53"/>
      <c r="AN57" s="53" t="s">
        <v>44</v>
      </c>
      <c r="AO57" s="53" t="s">
        <v>27</v>
      </c>
      <c r="AP57" s="53" t="s">
        <v>58</v>
      </c>
      <c r="AQ57" s="53">
        <v>200</v>
      </c>
      <c r="AR57" s="53"/>
      <c r="AS57" s="53"/>
      <c r="AT57" s="53"/>
      <c r="AU57" s="53"/>
      <c r="AV57" s="53">
        <v>1</v>
      </c>
      <c r="AW57" s="54"/>
      <c r="AX57" s="55">
        <v>64.900000000000006</v>
      </c>
      <c r="AY57" s="20">
        <v>74.900000000000006</v>
      </c>
      <c r="AZ57" s="61">
        <v>1018.3</v>
      </c>
      <c r="BA57" s="62">
        <v>1018.3</v>
      </c>
      <c r="BB57" s="27">
        <v>0</v>
      </c>
      <c r="BC57" s="27">
        <v>1</v>
      </c>
      <c r="BD57" s="27">
        <v>0</v>
      </c>
      <c r="BE57" s="27">
        <v>0</v>
      </c>
      <c r="BF57" s="27" t="s">
        <v>17</v>
      </c>
      <c r="BG57" s="27">
        <v>14</v>
      </c>
      <c r="BL57" s="87">
        <f t="shared" si="2"/>
        <v>0</v>
      </c>
      <c r="BM57" s="86">
        <f t="shared" si="3"/>
        <v>0</v>
      </c>
      <c r="BN57" s="86">
        <f t="shared" si="4"/>
        <v>0</v>
      </c>
      <c r="BO57" s="87">
        <f t="shared" si="5"/>
        <v>0</v>
      </c>
    </row>
    <row r="58" spans="1:67" s="20" customFormat="1" x14ac:dyDescent="0.25">
      <c r="A58" s="40">
        <v>42126</v>
      </c>
      <c r="B58" s="49" t="str">
        <f t="shared" si="0"/>
        <v>15122</v>
      </c>
      <c r="C58" s="20" t="s">
        <v>46</v>
      </c>
      <c r="D58" s="20" t="s">
        <v>52</v>
      </c>
      <c r="E58" s="27">
        <v>10</v>
      </c>
      <c r="F58" s="27">
        <v>7</v>
      </c>
      <c r="G58" s="27" t="s">
        <v>59</v>
      </c>
      <c r="H58" s="41">
        <v>645</v>
      </c>
      <c r="I58" s="41">
        <f t="shared" si="1"/>
        <v>45</v>
      </c>
      <c r="J58" s="22" t="s">
        <v>17</v>
      </c>
      <c r="K58" s="50"/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/>
      <c r="S58" s="53"/>
      <c r="T58" s="53"/>
      <c r="U58" s="53"/>
      <c r="V58" s="53"/>
      <c r="W58" s="53"/>
      <c r="X58" s="53"/>
      <c r="Y58" s="53"/>
      <c r="Z58" s="53"/>
      <c r="AA58" s="53"/>
      <c r="AB58" s="53"/>
      <c r="AD58" s="22">
        <v>0</v>
      </c>
      <c r="AE58" s="41"/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53">
        <v>0</v>
      </c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4"/>
      <c r="AX58" s="55">
        <v>64.900000000000006</v>
      </c>
      <c r="AY58" s="20">
        <v>74.900000000000006</v>
      </c>
      <c r="AZ58" s="61">
        <v>1018.3</v>
      </c>
      <c r="BA58" s="62">
        <v>1018.3</v>
      </c>
      <c r="BB58" s="27">
        <v>0</v>
      </c>
      <c r="BC58" s="27">
        <v>1</v>
      </c>
      <c r="BD58" s="27">
        <v>0</v>
      </c>
      <c r="BE58" s="27">
        <v>0</v>
      </c>
      <c r="BF58" s="27" t="s">
        <v>17</v>
      </c>
      <c r="BG58" s="27">
        <v>14</v>
      </c>
      <c r="BL58" s="87">
        <f t="shared" si="2"/>
        <v>0</v>
      </c>
      <c r="BM58" s="86">
        <f t="shared" si="3"/>
        <v>0</v>
      </c>
      <c r="BN58" s="86">
        <f t="shared" si="4"/>
        <v>0</v>
      </c>
      <c r="BO58" s="87">
        <f t="shared" si="5"/>
        <v>0</v>
      </c>
    </row>
    <row r="59" spans="1:67" s="20" customFormat="1" x14ac:dyDescent="0.25">
      <c r="A59" s="40">
        <v>42126</v>
      </c>
      <c r="B59" s="49" t="str">
        <f t="shared" si="0"/>
        <v>15122</v>
      </c>
      <c r="C59" s="20" t="s">
        <v>46</v>
      </c>
      <c r="D59" s="20" t="s">
        <v>52</v>
      </c>
      <c r="E59" s="27">
        <v>10</v>
      </c>
      <c r="F59" s="27">
        <v>8</v>
      </c>
      <c r="G59" s="27" t="s">
        <v>59</v>
      </c>
      <c r="H59" s="41">
        <v>637</v>
      </c>
      <c r="I59" s="41">
        <f t="shared" si="1"/>
        <v>37</v>
      </c>
      <c r="J59" s="22" t="s">
        <v>17</v>
      </c>
      <c r="K59" s="50"/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/>
      <c r="S59" s="53"/>
      <c r="T59" s="53"/>
      <c r="U59" s="53"/>
      <c r="V59" s="53"/>
      <c r="W59" s="53"/>
      <c r="X59" s="53"/>
      <c r="Y59" s="53"/>
      <c r="Z59" s="53"/>
      <c r="AA59" s="53"/>
      <c r="AB59" s="53"/>
      <c r="AD59" s="22">
        <v>0</v>
      </c>
      <c r="AE59" s="41"/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53">
        <v>0</v>
      </c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4"/>
      <c r="AX59" s="55">
        <v>64.900000000000006</v>
      </c>
      <c r="AY59" s="20">
        <v>74.900000000000006</v>
      </c>
      <c r="AZ59" s="61">
        <v>1018.3</v>
      </c>
      <c r="BA59" s="62">
        <v>1018.3</v>
      </c>
      <c r="BB59" s="27">
        <v>0</v>
      </c>
      <c r="BC59" s="27">
        <v>2</v>
      </c>
      <c r="BD59" s="27">
        <v>0</v>
      </c>
      <c r="BE59" s="27">
        <v>0</v>
      </c>
      <c r="BF59" s="27" t="s">
        <v>17</v>
      </c>
      <c r="BG59" s="27">
        <v>14</v>
      </c>
      <c r="BL59" s="87">
        <f t="shared" si="2"/>
        <v>0</v>
      </c>
      <c r="BM59" s="86">
        <f t="shared" si="3"/>
        <v>0</v>
      </c>
      <c r="BN59" s="86">
        <f t="shared" si="4"/>
        <v>0</v>
      </c>
      <c r="BO59" s="87">
        <f t="shared" si="5"/>
        <v>0</v>
      </c>
    </row>
    <row r="60" spans="1:67" s="71" customFormat="1" x14ac:dyDescent="0.25">
      <c r="A60" s="69">
        <v>42126</v>
      </c>
      <c r="B60" s="70" t="str">
        <f t="shared" si="0"/>
        <v>15122</v>
      </c>
      <c r="C60" s="71" t="s">
        <v>46</v>
      </c>
      <c r="D60" s="71" t="s">
        <v>52</v>
      </c>
      <c r="E60" s="72">
        <v>10</v>
      </c>
      <c r="F60" s="72">
        <v>9</v>
      </c>
      <c r="G60" s="72" t="s">
        <v>59</v>
      </c>
      <c r="H60" s="73">
        <v>625</v>
      </c>
      <c r="I60" s="73">
        <f t="shared" si="1"/>
        <v>25</v>
      </c>
      <c r="J60" s="75" t="s">
        <v>17</v>
      </c>
      <c r="K60" s="73"/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D60" s="75">
        <v>0</v>
      </c>
      <c r="AE60" s="73"/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81"/>
      <c r="AX60" s="79">
        <v>64.900000000000006</v>
      </c>
      <c r="AY60" s="71">
        <v>74.900000000000006</v>
      </c>
      <c r="AZ60" s="83">
        <v>1018.3</v>
      </c>
      <c r="BA60" s="83">
        <v>1018.3</v>
      </c>
      <c r="BB60" s="72">
        <v>0</v>
      </c>
      <c r="BC60" s="72">
        <v>2</v>
      </c>
      <c r="BD60" s="72">
        <v>0</v>
      </c>
      <c r="BE60" s="72">
        <v>0</v>
      </c>
      <c r="BF60" s="72" t="s">
        <v>17</v>
      </c>
      <c r="BG60" s="72">
        <v>14</v>
      </c>
      <c r="BL60" s="89">
        <f t="shared" si="2"/>
        <v>0</v>
      </c>
      <c r="BM60" s="88">
        <f t="shared" si="3"/>
        <v>0</v>
      </c>
      <c r="BN60" s="88">
        <f t="shared" si="4"/>
        <v>0</v>
      </c>
      <c r="BO60" s="89">
        <f t="shared" si="5"/>
        <v>0</v>
      </c>
    </row>
    <row r="61" spans="1:67" s="20" customFormat="1" x14ac:dyDescent="0.25">
      <c r="A61" s="40">
        <v>42126</v>
      </c>
      <c r="B61" s="49" t="str">
        <f t="shared" si="0"/>
        <v>15122</v>
      </c>
      <c r="C61" s="20" t="s">
        <v>46</v>
      </c>
      <c r="D61" s="20" t="s">
        <v>50</v>
      </c>
      <c r="E61" s="27">
        <v>11</v>
      </c>
      <c r="F61" s="27">
        <v>1</v>
      </c>
      <c r="G61" s="27" t="s">
        <v>59</v>
      </c>
      <c r="H61" s="41">
        <v>825</v>
      </c>
      <c r="I61" s="41">
        <f t="shared" si="1"/>
        <v>225</v>
      </c>
      <c r="J61" s="22"/>
      <c r="K61" s="50"/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/>
      <c r="S61" s="53"/>
      <c r="T61" s="53"/>
      <c r="U61" s="53"/>
      <c r="V61" s="53"/>
      <c r="W61" s="53"/>
      <c r="X61" s="53"/>
      <c r="Y61" s="53"/>
      <c r="Z61" s="53"/>
      <c r="AA61" s="53"/>
      <c r="AB61" s="53"/>
      <c r="AD61" s="22">
        <v>0</v>
      </c>
      <c r="AE61" s="41"/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53">
        <v>0</v>
      </c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4"/>
      <c r="AX61" s="55">
        <v>68.5</v>
      </c>
      <c r="AY61" s="20">
        <v>80.400000000000006</v>
      </c>
      <c r="AZ61" s="61">
        <v>1018.5</v>
      </c>
      <c r="BA61" s="62">
        <v>1019.1</v>
      </c>
      <c r="BB61" s="27">
        <v>0</v>
      </c>
      <c r="BC61" s="27">
        <v>3</v>
      </c>
      <c r="BD61" s="27">
        <v>0</v>
      </c>
      <c r="BE61" s="27">
        <v>0</v>
      </c>
      <c r="BF61" s="27" t="s">
        <v>17</v>
      </c>
      <c r="BG61" s="27">
        <v>14</v>
      </c>
      <c r="BL61" s="87">
        <f t="shared" si="2"/>
        <v>0</v>
      </c>
      <c r="BM61" s="86">
        <f t="shared" si="3"/>
        <v>0</v>
      </c>
      <c r="BN61" s="86">
        <f t="shared" si="4"/>
        <v>0</v>
      </c>
      <c r="BO61" s="87">
        <f t="shared" si="5"/>
        <v>0</v>
      </c>
    </row>
    <row r="62" spans="1:67" s="20" customFormat="1" x14ac:dyDescent="0.25">
      <c r="A62" s="40">
        <v>42126</v>
      </c>
      <c r="B62" s="49" t="str">
        <f t="shared" si="0"/>
        <v>15122</v>
      </c>
      <c r="C62" s="20" t="s">
        <v>46</v>
      </c>
      <c r="D62" s="20" t="s">
        <v>50</v>
      </c>
      <c r="E62" s="27">
        <v>11</v>
      </c>
      <c r="F62" s="27">
        <v>2</v>
      </c>
      <c r="G62" s="27" t="s">
        <v>59</v>
      </c>
      <c r="H62" s="41">
        <v>743</v>
      </c>
      <c r="I62" s="41">
        <f t="shared" si="1"/>
        <v>143</v>
      </c>
      <c r="J62" s="22"/>
      <c r="K62" s="50"/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/>
      <c r="S62" s="53"/>
      <c r="T62" s="53"/>
      <c r="U62" s="53"/>
      <c r="V62" s="53"/>
      <c r="W62" s="53"/>
      <c r="X62" s="53"/>
      <c r="Y62" s="53"/>
      <c r="Z62" s="53"/>
      <c r="AA62" s="53"/>
      <c r="AB62" s="53"/>
      <c r="AD62" s="22">
        <v>0</v>
      </c>
      <c r="AE62" s="41"/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53">
        <v>0</v>
      </c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4"/>
      <c r="AX62" s="55">
        <v>68.5</v>
      </c>
      <c r="AY62" s="20">
        <v>80.400000000000006</v>
      </c>
      <c r="AZ62" s="61">
        <v>1018.5</v>
      </c>
      <c r="BA62" s="62">
        <v>1019.1</v>
      </c>
      <c r="BB62" s="27">
        <v>0</v>
      </c>
      <c r="BC62" s="27">
        <v>3</v>
      </c>
      <c r="BD62" s="27">
        <v>0</v>
      </c>
      <c r="BE62" s="27">
        <v>0</v>
      </c>
      <c r="BF62" s="27" t="s">
        <v>17</v>
      </c>
      <c r="BG62" s="27">
        <v>14</v>
      </c>
      <c r="BL62" s="87">
        <f t="shared" si="2"/>
        <v>0</v>
      </c>
      <c r="BM62" s="86">
        <f t="shared" si="3"/>
        <v>0</v>
      </c>
      <c r="BN62" s="86">
        <f t="shared" si="4"/>
        <v>0</v>
      </c>
      <c r="BO62" s="87">
        <f t="shared" si="5"/>
        <v>0</v>
      </c>
    </row>
    <row r="63" spans="1:67" s="20" customFormat="1" x14ac:dyDescent="0.25">
      <c r="A63" s="40">
        <v>42126</v>
      </c>
      <c r="B63" s="49" t="str">
        <f t="shared" si="0"/>
        <v>15122</v>
      </c>
      <c r="C63" s="20" t="s">
        <v>46</v>
      </c>
      <c r="D63" s="20" t="s">
        <v>50</v>
      </c>
      <c r="E63" s="27">
        <v>11</v>
      </c>
      <c r="F63" s="27">
        <v>3</v>
      </c>
      <c r="G63" s="27" t="s">
        <v>59</v>
      </c>
      <c r="H63" s="41">
        <v>728</v>
      </c>
      <c r="I63" s="41">
        <f t="shared" si="1"/>
        <v>128</v>
      </c>
      <c r="J63" s="22"/>
      <c r="K63" s="50"/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/>
      <c r="S63" s="53"/>
      <c r="T63" s="53"/>
      <c r="U63" s="53"/>
      <c r="V63" s="53"/>
      <c r="W63" s="53"/>
      <c r="X63" s="53"/>
      <c r="Y63" s="53"/>
      <c r="Z63" s="53"/>
      <c r="AA63" s="53"/>
      <c r="AB63" s="53"/>
      <c r="AD63" s="22">
        <v>0</v>
      </c>
      <c r="AE63" s="41"/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53">
        <v>0</v>
      </c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4"/>
      <c r="AX63" s="55">
        <v>68.5</v>
      </c>
      <c r="AY63" s="20">
        <v>80.400000000000006</v>
      </c>
      <c r="AZ63" s="61">
        <v>1018.5</v>
      </c>
      <c r="BA63" s="62">
        <v>1019.1</v>
      </c>
      <c r="BB63" s="27">
        <v>0</v>
      </c>
      <c r="BC63" s="27">
        <v>3</v>
      </c>
      <c r="BD63" s="27">
        <v>0</v>
      </c>
      <c r="BE63" s="27">
        <v>0</v>
      </c>
      <c r="BF63" s="27" t="s">
        <v>17</v>
      </c>
      <c r="BG63" s="27">
        <v>14</v>
      </c>
      <c r="BL63" s="87">
        <f t="shared" si="2"/>
        <v>0</v>
      </c>
      <c r="BM63" s="86">
        <f t="shared" si="3"/>
        <v>0</v>
      </c>
      <c r="BN63" s="86">
        <f t="shared" si="4"/>
        <v>0</v>
      </c>
      <c r="BO63" s="87">
        <f t="shared" si="5"/>
        <v>0</v>
      </c>
    </row>
    <row r="64" spans="1:67" s="20" customFormat="1" x14ac:dyDescent="0.25">
      <c r="A64" s="40">
        <v>42126</v>
      </c>
      <c r="B64" s="49" t="str">
        <f t="shared" si="0"/>
        <v>15122</v>
      </c>
      <c r="C64" s="20" t="s">
        <v>46</v>
      </c>
      <c r="D64" s="20" t="s">
        <v>50</v>
      </c>
      <c r="E64" s="27">
        <v>11</v>
      </c>
      <c r="F64" s="27">
        <v>4</v>
      </c>
      <c r="G64" s="27" t="s">
        <v>59</v>
      </c>
      <c r="H64" s="41">
        <v>716</v>
      </c>
      <c r="I64" s="41">
        <f t="shared" si="1"/>
        <v>116</v>
      </c>
      <c r="J64" s="22"/>
      <c r="K64" s="50"/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/>
      <c r="S64" s="53"/>
      <c r="T64" s="53"/>
      <c r="U64" s="53"/>
      <c r="V64" s="53"/>
      <c r="W64" s="53"/>
      <c r="X64" s="53"/>
      <c r="Y64" s="53"/>
      <c r="Z64" s="53"/>
      <c r="AA64" s="53"/>
      <c r="AB64" s="53"/>
      <c r="AD64" s="22">
        <v>0</v>
      </c>
      <c r="AE64" s="41"/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53">
        <v>0</v>
      </c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4"/>
      <c r="AX64" s="55">
        <v>68.5</v>
      </c>
      <c r="AY64" s="20">
        <v>80.400000000000006</v>
      </c>
      <c r="AZ64" s="61">
        <v>1018.5</v>
      </c>
      <c r="BA64" s="62">
        <v>1019.1</v>
      </c>
      <c r="BB64" s="27">
        <v>0</v>
      </c>
      <c r="BC64" s="27">
        <v>3</v>
      </c>
      <c r="BD64" s="27">
        <v>0.9</v>
      </c>
      <c r="BE64" s="27">
        <v>0</v>
      </c>
      <c r="BF64" s="27" t="s">
        <v>17</v>
      </c>
      <c r="BG64" s="27">
        <v>14</v>
      </c>
      <c r="BL64" s="87">
        <f t="shared" si="2"/>
        <v>0</v>
      </c>
      <c r="BM64" s="86">
        <f t="shared" si="3"/>
        <v>0</v>
      </c>
      <c r="BN64" s="86">
        <f t="shared" si="4"/>
        <v>0</v>
      </c>
      <c r="BO64" s="87">
        <f t="shared" si="5"/>
        <v>0</v>
      </c>
    </row>
    <row r="65" spans="1:67" s="27" customFormat="1" x14ac:dyDescent="0.25">
      <c r="A65" s="40">
        <v>42126</v>
      </c>
      <c r="B65" s="49" t="str">
        <f t="shared" si="0"/>
        <v>15122</v>
      </c>
      <c r="C65" s="20" t="s">
        <v>46</v>
      </c>
      <c r="D65" s="20" t="s">
        <v>50</v>
      </c>
      <c r="E65" s="27">
        <v>11</v>
      </c>
      <c r="F65" s="27">
        <v>5</v>
      </c>
      <c r="G65" s="27" t="s">
        <v>59</v>
      </c>
      <c r="H65" s="41">
        <v>703</v>
      </c>
      <c r="I65" s="41">
        <f t="shared" si="1"/>
        <v>103</v>
      </c>
      <c r="J65" s="22"/>
      <c r="K65" s="50"/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20"/>
      <c r="AD65" s="22">
        <v>0</v>
      </c>
      <c r="AE65" s="41"/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53">
        <v>0</v>
      </c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4"/>
      <c r="AX65" s="55">
        <v>68.5</v>
      </c>
      <c r="AY65" s="20">
        <v>80.400000000000006</v>
      </c>
      <c r="AZ65" s="61">
        <v>1018.5</v>
      </c>
      <c r="BA65" s="62">
        <v>1019.1</v>
      </c>
      <c r="BB65" s="27">
        <v>0</v>
      </c>
      <c r="BC65" s="27">
        <v>3</v>
      </c>
      <c r="BD65" s="27">
        <v>0</v>
      </c>
      <c r="BE65" s="27">
        <v>0</v>
      </c>
      <c r="BF65" s="27" t="s">
        <v>17</v>
      </c>
      <c r="BG65" s="27">
        <v>14</v>
      </c>
      <c r="BL65" s="87">
        <f t="shared" si="2"/>
        <v>0</v>
      </c>
      <c r="BM65" s="86">
        <f t="shared" si="3"/>
        <v>0</v>
      </c>
      <c r="BN65" s="86">
        <f t="shared" si="4"/>
        <v>0</v>
      </c>
      <c r="BO65" s="87">
        <f t="shared" si="5"/>
        <v>0</v>
      </c>
    </row>
    <row r="66" spans="1:67" s="27" customFormat="1" x14ac:dyDescent="0.25">
      <c r="A66" s="40">
        <v>42126</v>
      </c>
      <c r="B66" s="49" t="str">
        <f t="shared" si="0"/>
        <v>15122</v>
      </c>
      <c r="C66" s="20" t="s">
        <v>46</v>
      </c>
      <c r="D66" s="20" t="s">
        <v>50</v>
      </c>
      <c r="E66" s="27">
        <v>11</v>
      </c>
      <c r="F66" s="27">
        <v>6</v>
      </c>
      <c r="G66" s="27" t="s">
        <v>59</v>
      </c>
      <c r="H66" s="41">
        <v>651</v>
      </c>
      <c r="I66" s="41">
        <f t="shared" si="1"/>
        <v>51</v>
      </c>
      <c r="J66" s="22"/>
      <c r="K66" s="50"/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20"/>
      <c r="AD66" s="22">
        <v>0</v>
      </c>
      <c r="AE66" s="41"/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53">
        <v>0</v>
      </c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4"/>
      <c r="AX66" s="55">
        <v>68.5</v>
      </c>
      <c r="AY66" s="20">
        <v>80.400000000000006</v>
      </c>
      <c r="AZ66" s="61">
        <v>1018.5</v>
      </c>
      <c r="BA66" s="62">
        <v>1019.1</v>
      </c>
      <c r="BB66" s="27">
        <v>0</v>
      </c>
      <c r="BC66" s="27">
        <v>3</v>
      </c>
      <c r="BD66" s="27">
        <v>0</v>
      </c>
      <c r="BE66" s="27">
        <v>0</v>
      </c>
      <c r="BF66" s="27" t="s">
        <v>17</v>
      </c>
      <c r="BG66" s="27">
        <v>14</v>
      </c>
      <c r="BL66" s="87">
        <f t="shared" si="2"/>
        <v>0</v>
      </c>
      <c r="BM66" s="86">
        <f t="shared" si="3"/>
        <v>0</v>
      </c>
      <c r="BN66" s="86">
        <f t="shared" si="4"/>
        <v>0</v>
      </c>
      <c r="BO66" s="87">
        <f t="shared" si="5"/>
        <v>0</v>
      </c>
    </row>
    <row r="67" spans="1:67" s="27" customFormat="1" x14ac:dyDescent="0.25">
      <c r="A67" s="40">
        <v>42126</v>
      </c>
      <c r="B67" s="49" t="str">
        <f t="shared" si="0"/>
        <v>15122</v>
      </c>
      <c r="C67" s="20" t="s">
        <v>46</v>
      </c>
      <c r="D67" s="20" t="s">
        <v>50</v>
      </c>
      <c r="E67" s="27">
        <v>11</v>
      </c>
      <c r="F67" s="27">
        <v>7</v>
      </c>
      <c r="G67" s="27" t="s">
        <v>59</v>
      </c>
      <c r="H67" s="41">
        <v>640</v>
      </c>
      <c r="I67" s="41">
        <f t="shared" si="1"/>
        <v>40</v>
      </c>
      <c r="J67" s="22"/>
      <c r="K67" s="50"/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20"/>
      <c r="AD67" s="22">
        <v>0</v>
      </c>
      <c r="AE67" s="41"/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53">
        <v>0</v>
      </c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4"/>
      <c r="AX67" s="55">
        <v>68.5</v>
      </c>
      <c r="AY67" s="20">
        <v>80.400000000000006</v>
      </c>
      <c r="AZ67" s="61">
        <v>1018.5</v>
      </c>
      <c r="BA67" s="62">
        <v>1019.1</v>
      </c>
      <c r="BB67" s="27">
        <v>1</v>
      </c>
      <c r="BC67" s="27">
        <v>3</v>
      </c>
      <c r="BD67" s="27">
        <v>1.2</v>
      </c>
      <c r="BE67" s="27">
        <v>0</v>
      </c>
      <c r="BF67" s="27" t="s">
        <v>17</v>
      </c>
      <c r="BG67" s="27">
        <v>14</v>
      </c>
      <c r="BL67" s="87">
        <f t="shared" si="2"/>
        <v>0</v>
      </c>
      <c r="BM67" s="86">
        <f t="shared" si="3"/>
        <v>0</v>
      </c>
      <c r="BN67" s="86">
        <f t="shared" si="4"/>
        <v>0</v>
      </c>
      <c r="BO67" s="87">
        <f t="shared" si="5"/>
        <v>0</v>
      </c>
    </row>
    <row r="68" spans="1:67" s="27" customFormat="1" x14ac:dyDescent="0.25">
      <c r="A68" s="40">
        <v>42126</v>
      </c>
      <c r="B68" s="49" t="str">
        <f>RIGHT(YEAR(A68),2)&amp;TEXT(A68-DATE(YEAR(A68),1,0),"000")</f>
        <v>15122</v>
      </c>
      <c r="C68" s="20" t="s">
        <v>46</v>
      </c>
      <c r="D68" s="20" t="s">
        <v>50</v>
      </c>
      <c r="E68" s="27">
        <v>11</v>
      </c>
      <c r="F68" s="27">
        <v>8</v>
      </c>
      <c r="G68" s="27" t="s">
        <v>59</v>
      </c>
      <c r="H68" s="41">
        <v>628</v>
      </c>
      <c r="I68" s="41">
        <f>H68-600</f>
        <v>28</v>
      </c>
      <c r="J68" s="22"/>
      <c r="K68" s="50"/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20"/>
      <c r="AD68" s="22">
        <v>0</v>
      </c>
      <c r="AE68" s="41"/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53">
        <v>0</v>
      </c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4"/>
      <c r="AX68" s="55">
        <v>68.5</v>
      </c>
      <c r="AY68" s="20">
        <v>80.400000000000006</v>
      </c>
      <c r="AZ68" s="61">
        <v>1018.5</v>
      </c>
      <c r="BA68" s="62">
        <v>1019.1</v>
      </c>
      <c r="BB68" s="27">
        <v>1</v>
      </c>
      <c r="BC68" s="27">
        <v>3</v>
      </c>
      <c r="BD68" s="27">
        <v>0</v>
      </c>
      <c r="BE68" s="27">
        <v>0</v>
      </c>
      <c r="BF68" s="27" t="s">
        <v>17</v>
      </c>
      <c r="BG68" s="27">
        <v>14</v>
      </c>
      <c r="BL68" s="87">
        <f t="shared" si="2"/>
        <v>0</v>
      </c>
      <c r="BM68" s="86">
        <f t="shared" si="3"/>
        <v>0</v>
      </c>
      <c r="BN68" s="86">
        <f t="shared" si="4"/>
        <v>0</v>
      </c>
      <c r="BO68" s="87">
        <f t="shared" si="5"/>
        <v>0</v>
      </c>
    </row>
    <row r="69" spans="1:67" s="72" customFormat="1" x14ac:dyDescent="0.25">
      <c r="A69" s="69">
        <v>42126</v>
      </c>
      <c r="B69" s="70" t="str">
        <f>RIGHT(YEAR(A69),2)&amp;TEXT(A69-DATE(YEAR(A69),1,0),"000")</f>
        <v>15122</v>
      </c>
      <c r="C69" s="71" t="s">
        <v>46</v>
      </c>
      <c r="D69" s="71" t="s">
        <v>50</v>
      </c>
      <c r="E69" s="72">
        <v>11</v>
      </c>
      <c r="F69" s="72">
        <v>9</v>
      </c>
      <c r="G69" s="72" t="s">
        <v>59</v>
      </c>
      <c r="H69" s="73">
        <v>618</v>
      </c>
      <c r="I69" s="73">
        <f>H69-600</f>
        <v>18</v>
      </c>
      <c r="J69" s="75"/>
      <c r="K69" s="73"/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AC69" s="71"/>
      <c r="AD69" s="75">
        <v>0</v>
      </c>
      <c r="AE69" s="73"/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W69" s="81"/>
      <c r="AX69" s="79">
        <v>68.5</v>
      </c>
      <c r="AY69" s="71">
        <v>80.400000000000006</v>
      </c>
      <c r="AZ69" s="83">
        <v>1018.5</v>
      </c>
      <c r="BA69" s="83">
        <v>1019.1</v>
      </c>
      <c r="BB69" s="72">
        <v>1</v>
      </c>
      <c r="BC69" s="72">
        <v>3</v>
      </c>
      <c r="BD69" s="72">
        <v>1.5</v>
      </c>
      <c r="BE69" s="72">
        <v>0</v>
      </c>
      <c r="BF69" s="72" t="s">
        <v>17</v>
      </c>
      <c r="BG69" s="72">
        <v>14</v>
      </c>
      <c r="BL69" s="89">
        <f t="shared" ref="BL69" si="6">IF(G69="B-C",IF(AND(SUM(L69:O69)=0,P69=1,Q69=0),1,IF(L69="-","-",0)),IF(AND(SUM(L69:O69)=0,P69=0,Q69=1),1,IF(L69="-","-",0)))</f>
        <v>0</v>
      </c>
      <c r="BM69" s="88">
        <f t="shared" ref="BM69" si="7">IF(AND(SUM(L69:O69)=0,P69=1,Q69=1),1,IF(L69="-","-",0))</f>
        <v>0</v>
      </c>
      <c r="BN69" s="88">
        <f t="shared" ref="BN69" si="8">IF(G69="B-C",IF(AND(SUM(L69:O69)=0,P69=0,Q69=1),1,IF(L69="-","-",0)),IF(AND(SUM(L69:O69)=0,P69=1,Q69=0),1,IF(L69="-","-",0)))</f>
        <v>0</v>
      </c>
      <c r="BO69" s="89">
        <f t="shared" ref="BO69" si="9">IF(AND(SUM(L69:O69)&gt;0,P69=0,Q69=0),1,IF(L69="-","-",0))</f>
        <v>0</v>
      </c>
    </row>
    <row r="70" spans="1:67" x14ac:dyDescent="0.25">
      <c r="A70" s="1"/>
      <c r="B70" s="7"/>
      <c r="AA70" s="63" t="s">
        <v>66</v>
      </c>
      <c r="AB70" s="63" t="s">
        <v>67</v>
      </c>
      <c r="AC70" s="63"/>
      <c r="AD70" s="64">
        <f>COUNT(AD4:AD69)</f>
        <v>66</v>
      </c>
    </row>
    <row r="71" spans="1:67" x14ac:dyDescent="0.25">
      <c r="B71" s="7"/>
      <c r="AA71" s="63" t="s">
        <v>68</v>
      </c>
      <c r="AB71" s="63" t="s">
        <v>69</v>
      </c>
      <c r="AC71" s="63"/>
      <c r="AD71" s="64">
        <f>SUM(AD4:AD69)</f>
        <v>0</v>
      </c>
    </row>
    <row r="72" spans="1:67" x14ac:dyDescent="0.25">
      <c r="B72" s="7"/>
      <c r="AA72" s="63"/>
      <c r="AB72" s="63" t="s">
        <v>70</v>
      </c>
      <c r="AC72" s="63"/>
      <c r="AD72" s="65">
        <f>COUNT(L4:L69)</f>
        <v>66</v>
      </c>
    </row>
    <row r="73" spans="1:67" x14ac:dyDescent="0.25">
      <c r="B73" s="7"/>
    </row>
    <row r="74" spans="1:67" x14ac:dyDescent="0.25">
      <c r="B74" s="7"/>
    </row>
    <row r="75" spans="1:67" x14ac:dyDescent="0.25">
      <c r="B75" s="7"/>
    </row>
    <row r="76" spans="1:67" x14ac:dyDescent="0.25">
      <c r="B76" s="7"/>
    </row>
    <row r="77" spans="1:67" x14ac:dyDescent="0.25">
      <c r="B77" s="7"/>
    </row>
    <row r="78" spans="1:67" x14ac:dyDescent="0.25">
      <c r="B78" s="7"/>
    </row>
    <row r="79" spans="1:67" x14ac:dyDescent="0.25">
      <c r="B79" s="7"/>
    </row>
    <row r="80" spans="1:67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</sheetData>
  <mergeCells count="2">
    <mergeCell ref="K1:AD1"/>
    <mergeCell ref="AE1:AV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6"/>
  <sheetViews>
    <sheetView zoomScale="70" zoomScaleNormal="70" zoomScalePageLayoutView="70" workbookViewId="0">
      <pane ySplit="3" topLeftCell="A6" activePane="bottomLeft" state="frozen"/>
      <selection activeCell="D1" sqref="D1"/>
      <selection pane="bottomLeft" activeCell="AD43" sqref="AD43:AD69"/>
    </sheetView>
  </sheetViews>
  <sheetFormatPr defaultColWidth="11.125" defaultRowHeight="15.75" x14ac:dyDescent="0.25"/>
  <cols>
    <col min="1" max="1" width="9.375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bestFit="1" customWidth="1"/>
    <col min="7" max="7" width="5.125" style="2" customWidth="1"/>
    <col min="8" max="8" width="5" style="4" bestFit="1" customWidth="1"/>
    <col min="9" max="9" width="5" style="4" customWidth="1"/>
    <col min="10" max="10" width="4.375" style="22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29" customWidth="1"/>
    <col min="26" max="28" width="7.125" style="13" customWidth="1"/>
    <col min="29" max="29" width="1" customWidth="1"/>
    <col min="30" max="30" width="9.87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8.125" style="13" bestFit="1" customWidth="1"/>
    <col min="41" max="41" width="1.125" style="13" customWidth="1"/>
    <col min="42" max="42" width="8.125" style="13" bestFit="1" customWidth="1"/>
    <col min="43" max="43" width="7.875" style="13" bestFit="1" customWidth="1"/>
    <col min="44" max="44" width="7.125" style="13" customWidth="1"/>
    <col min="45" max="45" width="2" style="29" customWidth="1"/>
    <col min="46" max="46" width="8.125" style="13" bestFit="1" customWidth="1"/>
    <col min="47" max="47" width="8.375" style="13" bestFit="1" customWidth="1"/>
    <col min="48" max="48" width="9.375" style="13" customWidth="1"/>
    <col min="49" max="49" width="9.125" style="13" customWidth="1"/>
    <col min="50" max="50" width="1.875" style="48" customWidth="1"/>
    <col min="51" max="51" width="6.375" style="3" customWidth="1"/>
    <col min="52" max="52" width="7.375" customWidth="1"/>
    <col min="53" max="53" width="6.875" bestFit="1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8" x14ac:dyDescent="0.25">
      <c r="K1" s="95" t="s">
        <v>20</v>
      </c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7"/>
      <c r="AE1" s="98" t="s">
        <v>21</v>
      </c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100"/>
      <c r="AX1" s="45"/>
      <c r="AY1" s="4"/>
      <c r="AZ1" s="2"/>
      <c r="BA1" s="2"/>
      <c r="BB1" s="2"/>
    </row>
    <row r="2" spans="1:68" s="3" customFormat="1" x14ac:dyDescent="0.25">
      <c r="H2" s="4"/>
      <c r="I2" s="4"/>
      <c r="J2" s="23"/>
      <c r="K2" s="11" t="s">
        <v>24</v>
      </c>
      <c r="L2" s="3">
        <v>2</v>
      </c>
      <c r="S2" s="12"/>
      <c r="T2" s="12"/>
      <c r="U2" s="12"/>
      <c r="V2" s="4" t="s">
        <v>35</v>
      </c>
      <c r="W2" s="4" t="s">
        <v>35</v>
      </c>
      <c r="X2" s="4" t="s">
        <v>35</v>
      </c>
      <c r="Y2" s="8"/>
      <c r="Z2" s="12" t="s">
        <v>36</v>
      </c>
      <c r="AA2" s="3" t="s">
        <v>36</v>
      </c>
      <c r="AB2" s="3" t="s">
        <v>36</v>
      </c>
      <c r="AD2" s="15"/>
      <c r="AE2" s="4" t="s">
        <v>24</v>
      </c>
      <c r="AF2" s="3">
        <v>2</v>
      </c>
      <c r="AK2" s="12"/>
      <c r="AL2" s="12"/>
      <c r="AM2" s="12"/>
      <c r="AN2" s="12"/>
      <c r="AO2" s="12"/>
      <c r="AP2" s="4" t="s">
        <v>35</v>
      </c>
      <c r="AQ2" s="4" t="s">
        <v>35</v>
      </c>
      <c r="AR2" s="4" t="s">
        <v>35</v>
      </c>
      <c r="AS2" s="8"/>
      <c r="AT2" s="3" t="s">
        <v>36</v>
      </c>
      <c r="AU2" s="3" t="s">
        <v>36</v>
      </c>
      <c r="AV2" s="12" t="s">
        <v>36</v>
      </c>
      <c r="AX2" s="46"/>
      <c r="BC2" s="4"/>
      <c r="BD2" s="4"/>
      <c r="BE2" s="4"/>
      <c r="BF2" s="4"/>
      <c r="BG2" s="4"/>
      <c r="BH2" s="4"/>
      <c r="BJ2" s="3" t="s">
        <v>30</v>
      </c>
    </row>
    <row r="3" spans="1:68" s="5" customFormat="1" ht="46.35" customHeight="1" x14ac:dyDescent="0.25">
      <c r="A3" s="5" t="s">
        <v>0</v>
      </c>
      <c r="B3" s="5" t="s">
        <v>16</v>
      </c>
      <c r="C3" s="5" t="s">
        <v>39</v>
      </c>
      <c r="D3" s="5" t="s">
        <v>40</v>
      </c>
      <c r="E3" s="6" t="s">
        <v>1</v>
      </c>
      <c r="F3" s="6" t="s">
        <v>2</v>
      </c>
      <c r="G3" s="39" t="s">
        <v>22</v>
      </c>
      <c r="H3" s="6" t="s">
        <v>41</v>
      </c>
      <c r="I3" s="44" t="s">
        <v>49</v>
      </c>
      <c r="J3" s="23" t="s">
        <v>45</v>
      </c>
      <c r="K3" s="5" t="s">
        <v>25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31" t="s">
        <v>34</v>
      </c>
      <c r="T3" s="36" t="s">
        <v>42</v>
      </c>
      <c r="U3" s="36"/>
      <c r="V3" s="6" t="s">
        <v>29</v>
      </c>
      <c r="W3" s="6" t="s">
        <v>14</v>
      </c>
      <c r="X3" s="6" t="s">
        <v>37</v>
      </c>
      <c r="Y3" s="34"/>
      <c r="Z3" s="6" t="s">
        <v>29</v>
      </c>
      <c r="AA3" s="6" t="s">
        <v>14</v>
      </c>
      <c r="AB3" s="6" t="s">
        <v>37</v>
      </c>
      <c r="AD3" s="38" t="s">
        <v>43</v>
      </c>
      <c r="AE3" s="5" t="s">
        <v>25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33</v>
      </c>
      <c r="AM3" s="30" t="s">
        <v>34</v>
      </c>
      <c r="AN3" s="36" t="s">
        <v>42</v>
      </c>
      <c r="AP3" s="37" t="s">
        <v>29</v>
      </c>
      <c r="AQ3" s="37" t="s">
        <v>14</v>
      </c>
      <c r="AR3" s="37" t="s">
        <v>37</v>
      </c>
      <c r="AS3" s="58"/>
      <c r="AT3" s="37" t="s">
        <v>29</v>
      </c>
      <c r="AU3" s="37" t="s">
        <v>14</v>
      </c>
      <c r="AV3" s="37" t="s">
        <v>37</v>
      </c>
      <c r="AW3" s="38" t="s">
        <v>43</v>
      </c>
      <c r="AX3" s="47"/>
      <c r="AY3" s="42" t="s">
        <v>5</v>
      </c>
      <c r="AZ3" s="42" t="s">
        <v>6</v>
      </c>
      <c r="BA3" s="6" t="s">
        <v>7</v>
      </c>
      <c r="BB3" s="6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37" t="s">
        <v>13</v>
      </c>
      <c r="BH3" s="6" t="s">
        <v>4</v>
      </c>
      <c r="BI3" s="5" t="s">
        <v>3</v>
      </c>
      <c r="BJ3" s="6" t="s">
        <v>23</v>
      </c>
      <c r="BK3" s="6" t="s">
        <v>31</v>
      </c>
      <c r="BM3" s="6" t="s">
        <v>79</v>
      </c>
      <c r="BN3" s="5" t="s">
        <v>80</v>
      </c>
      <c r="BO3" s="5" t="s">
        <v>81</v>
      </c>
      <c r="BP3" s="5" t="s">
        <v>82</v>
      </c>
    </row>
    <row r="4" spans="1:68" s="20" customFormat="1" x14ac:dyDescent="0.25">
      <c r="A4" s="40">
        <v>42126</v>
      </c>
      <c r="B4" s="49" t="str">
        <f t="shared" ref="B4:B67" si="0">RIGHT(YEAR(A4),2)&amp;TEXT(A4-DATE(YEAR(A4),1,0),"000")</f>
        <v>15122</v>
      </c>
      <c r="C4" s="20" t="s">
        <v>46</v>
      </c>
      <c r="D4" s="20" t="s">
        <v>52</v>
      </c>
      <c r="E4" s="27">
        <v>1</v>
      </c>
      <c r="F4" s="27">
        <v>1</v>
      </c>
      <c r="G4" s="27" t="s">
        <v>53</v>
      </c>
      <c r="H4" s="41">
        <v>1924</v>
      </c>
      <c r="I4" s="41">
        <f t="shared" ref="I4:I67" si="1">H4-600</f>
        <v>1324</v>
      </c>
      <c r="J4" s="21" t="s">
        <v>17</v>
      </c>
      <c r="K4" s="50"/>
      <c r="L4" s="27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D4" s="22">
        <v>0</v>
      </c>
      <c r="AE4" s="41"/>
      <c r="AF4" s="27">
        <v>1</v>
      </c>
      <c r="AG4" s="27">
        <v>1</v>
      </c>
      <c r="AH4" s="27">
        <v>0</v>
      </c>
      <c r="AI4" s="27">
        <v>0</v>
      </c>
      <c r="AJ4" s="27">
        <v>0</v>
      </c>
      <c r="AK4" s="27">
        <v>0</v>
      </c>
      <c r="AL4" s="27" t="s">
        <v>56</v>
      </c>
      <c r="AM4" s="43" t="s">
        <v>56</v>
      </c>
      <c r="AN4" s="43" t="s">
        <v>44</v>
      </c>
      <c r="AO4" s="43"/>
      <c r="AP4" s="43" t="s">
        <v>57</v>
      </c>
      <c r="AQ4" s="43" t="s">
        <v>51</v>
      </c>
      <c r="AR4" s="20">
        <v>62</v>
      </c>
      <c r="AS4" s="41"/>
      <c r="AV4" s="51"/>
      <c r="AW4" s="27"/>
      <c r="AX4" s="52"/>
      <c r="AY4" s="41">
        <v>76.8</v>
      </c>
      <c r="AZ4" s="27">
        <v>75.099999999999994</v>
      </c>
      <c r="BA4" s="27">
        <v>1016.4</v>
      </c>
      <c r="BB4" s="27">
        <v>1016.5</v>
      </c>
      <c r="BC4" s="27">
        <v>0</v>
      </c>
      <c r="BD4" s="27">
        <v>1</v>
      </c>
      <c r="BE4" s="27">
        <v>8.6</v>
      </c>
      <c r="BF4" s="27">
        <v>0</v>
      </c>
      <c r="BG4" s="27" t="s">
        <v>17</v>
      </c>
      <c r="BH4" s="27">
        <v>14</v>
      </c>
      <c r="BM4" s="90">
        <f>IF(G4="B-C",IF(AND(SUM(L4:O4)=0,P4=1,Q4=0),1,IF(L4="-","-",0)),IF(AND(SUM(L4:O4)=0,P4=0,Q4=1),1,IF(L4="-","-",0)))</f>
        <v>0</v>
      </c>
      <c r="BN4" s="91">
        <f>IF(AND(SUM(L4:O4)=0,P4=1,Q4=1),1,IF(L4="-","-",0))</f>
        <v>0</v>
      </c>
      <c r="BO4" s="91">
        <f>IF(G4="B-C",IF(AND(SUM(L4:O4)=0,P4=0,Q4=1),1,IF(L4="-","-",0)),IF(AND(SUM(L4:O4)=0,P4=1,Q4=0),1,IF(L4="-","-",0)))</f>
        <v>0</v>
      </c>
      <c r="BP4" s="91">
        <f>IF(AND(SUM(L4:O4)&gt;0,P4=0,Q4=0),1,IF(L4="-","-",0))</f>
        <v>0</v>
      </c>
    </row>
    <row r="5" spans="1:68" s="20" customFormat="1" x14ac:dyDescent="0.25">
      <c r="A5" s="40">
        <v>42126</v>
      </c>
      <c r="B5" s="49" t="str">
        <f t="shared" si="0"/>
        <v>15122</v>
      </c>
      <c r="C5" s="20" t="s">
        <v>46</v>
      </c>
      <c r="D5" s="20" t="s">
        <v>52</v>
      </c>
      <c r="E5" s="27">
        <v>1</v>
      </c>
      <c r="F5" s="27">
        <v>2</v>
      </c>
      <c r="G5" s="27" t="s">
        <v>53</v>
      </c>
      <c r="H5" s="41">
        <v>1915</v>
      </c>
      <c r="I5" s="41">
        <f t="shared" si="1"/>
        <v>1315</v>
      </c>
      <c r="J5" s="21" t="s">
        <v>17</v>
      </c>
      <c r="K5" s="50"/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>
        <v>0</v>
      </c>
      <c r="AE5" s="41"/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/>
      <c r="AM5" s="43"/>
      <c r="AN5" s="43"/>
      <c r="AO5" s="43"/>
      <c r="AP5" s="43"/>
      <c r="AQ5" s="43"/>
      <c r="AU5" s="53"/>
      <c r="AV5" s="51"/>
      <c r="AW5" s="27"/>
      <c r="AX5" s="54"/>
      <c r="AY5" s="41">
        <v>76.8</v>
      </c>
      <c r="AZ5" s="27">
        <v>75.099999999999994</v>
      </c>
      <c r="BA5" s="27">
        <v>1016.4</v>
      </c>
      <c r="BB5" s="27">
        <v>1016.5</v>
      </c>
      <c r="BC5" s="27">
        <v>0</v>
      </c>
      <c r="BD5" s="27">
        <v>2</v>
      </c>
      <c r="BE5" s="27">
        <v>13.9</v>
      </c>
      <c r="BF5" s="27">
        <v>0</v>
      </c>
      <c r="BG5" s="27" t="s">
        <v>17</v>
      </c>
      <c r="BH5" s="27">
        <v>14</v>
      </c>
      <c r="BM5" s="90">
        <f t="shared" ref="BM5:BM68" si="2">IF(G5="B-C",IF(AND(SUM(L5:O5)=0,P5=1,Q5=0),1,IF(L5="-","-",0)),IF(AND(SUM(L5:O5)=0,P5=0,Q5=1),1,IF(L5="-","-",0)))</f>
        <v>0</v>
      </c>
      <c r="BN5" s="91">
        <f>IF(AND(SUM(L5:O5)=0,P5=1,Q5=1),1,IF(L5="-","-",0))</f>
        <v>0</v>
      </c>
      <c r="BO5" s="91">
        <f t="shared" ref="BO5:BO68" si="3">IF(G5="B-C",IF(AND(SUM(L5:O5)=0,P5=0,Q5=1),1,IF(L5="-","-",0)),IF(AND(SUM(L5:O5)=0,P5=1,Q5=0),1,IF(L5="-","-",0)))</f>
        <v>0</v>
      </c>
      <c r="BP5" s="91">
        <f t="shared" ref="BP5:BP68" si="4">IF(AND(SUM(L5:O5)&gt;0,P5=0,Q5=0),1,IF(L5="-","-",0))</f>
        <v>0</v>
      </c>
    </row>
    <row r="6" spans="1:68" s="20" customFormat="1" x14ac:dyDescent="0.25">
      <c r="A6" s="40">
        <v>42126</v>
      </c>
      <c r="B6" s="49" t="str">
        <f t="shared" si="0"/>
        <v>15122</v>
      </c>
      <c r="C6" s="20" t="s">
        <v>46</v>
      </c>
      <c r="D6" s="20" t="s">
        <v>52</v>
      </c>
      <c r="E6" s="27">
        <v>1</v>
      </c>
      <c r="F6" s="27">
        <v>3</v>
      </c>
      <c r="G6" s="27" t="s">
        <v>53</v>
      </c>
      <c r="H6" s="41">
        <v>1849</v>
      </c>
      <c r="I6" s="41">
        <f t="shared" si="1"/>
        <v>1249</v>
      </c>
      <c r="J6" s="21" t="s">
        <v>17</v>
      </c>
      <c r="K6" s="50"/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>
        <v>0</v>
      </c>
      <c r="AE6" s="41"/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/>
      <c r="AM6" s="43"/>
      <c r="AN6" s="43"/>
      <c r="AO6" s="43"/>
      <c r="AP6" s="43"/>
      <c r="AQ6" s="43"/>
      <c r="AU6" s="53"/>
      <c r="AV6" s="51"/>
      <c r="AW6" s="27"/>
      <c r="AX6" s="54"/>
      <c r="AY6" s="41">
        <v>76.8</v>
      </c>
      <c r="AZ6" s="27">
        <v>75.099999999999994</v>
      </c>
      <c r="BA6" s="27">
        <v>1016.4</v>
      </c>
      <c r="BB6" s="27">
        <v>1016.5</v>
      </c>
      <c r="BC6" s="27">
        <v>0</v>
      </c>
      <c r="BD6" s="27">
        <v>1</v>
      </c>
      <c r="BE6" s="27">
        <v>3.5</v>
      </c>
      <c r="BF6" s="27">
        <v>0</v>
      </c>
      <c r="BG6" s="27" t="s">
        <v>17</v>
      </c>
      <c r="BH6" s="27">
        <v>14</v>
      </c>
      <c r="BM6" s="90">
        <f t="shared" si="2"/>
        <v>0</v>
      </c>
      <c r="BN6" s="91">
        <f t="shared" ref="BN6:BN68" si="5">IF(AND(SUM(L6:O6)=0,P6=1,Q6=1),1,IF(L6="-","-",0))</f>
        <v>0</v>
      </c>
      <c r="BO6" s="91">
        <f t="shared" si="3"/>
        <v>0</v>
      </c>
      <c r="BP6" s="91">
        <f t="shared" si="4"/>
        <v>0</v>
      </c>
    </row>
    <row r="7" spans="1:68" s="20" customFormat="1" x14ac:dyDescent="0.25">
      <c r="A7" s="40">
        <v>42126</v>
      </c>
      <c r="B7" s="49" t="str">
        <f t="shared" si="0"/>
        <v>15122</v>
      </c>
      <c r="C7" s="20" t="s">
        <v>46</v>
      </c>
      <c r="D7" s="20" t="s">
        <v>52</v>
      </c>
      <c r="E7" s="27">
        <v>1</v>
      </c>
      <c r="F7" s="27">
        <v>4</v>
      </c>
      <c r="G7" s="27" t="s">
        <v>53</v>
      </c>
      <c r="H7" s="41">
        <v>1832</v>
      </c>
      <c r="I7" s="41">
        <f t="shared" si="1"/>
        <v>1232</v>
      </c>
      <c r="J7" s="21" t="s">
        <v>17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>
        <v>0</v>
      </c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43"/>
      <c r="AO7" s="43"/>
      <c r="AP7" s="43"/>
      <c r="AQ7" s="43"/>
      <c r="AU7" s="53"/>
      <c r="AV7" s="51"/>
      <c r="AW7" s="27"/>
      <c r="AX7" s="54"/>
      <c r="AY7" s="41">
        <v>76.8</v>
      </c>
      <c r="AZ7" s="27">
        <v>75.099999999999994</v>
      </c>
      <c r="BA7" s="27">
        <v>1016.4</v>
      </c>
      <c r="BB7" s="27">
        <v>1016.5</v>
      </c>
      <c r="BC7" s="27">
        <v>0</v>
      </c>
      <c r="BD7" s="27">
        <v>1</v>
      </c>
      <c r="BE7" s="27">
        <v>11.3</v>
      </c>
      <c r="BF7" s="27">
        <v>0</v>
      </c>
      <c r="BG7" s="27" t="s">
        <v>17</v>
      </c>
      <c r="BH7" s="27">
        <v>14</v>
      </c>
      <c r="BM7" s="90">
        <f t="shared" si="2"/>
        <v>0</v>
      </c>
      <c r="BN7" s="91">
        <f t="shared" si="5"/>
        <v>0</v>
      </c>
      <c r="BO7" s="91">
        <f t="shared" si="3"/>
        <v>0</v>
      </c>
      <c r="BP7" s="91">
        <f t="shared" si="4"/>
        <v>0</v>
      </c>
    </row>
    <row r="8" spans="1:68" s="20" customFormat="1" x14ac:dyDescent="0.25">
      <c r="A8" s="40">
        <v>42126</v>
      </c>
      <c r="B8" s="49" t="str">
        <f t="shared" si="0"/>
        <v>15122</v>
      </c>
      <c r="C8" s="20" t="s">
        <v>46</v>
      </c>
      <c r="D8" s="20" t="s">
        <v>52</v>
      </c>
      <c r="E8" s="27">
        <v>1</v>
      </c>
      <c r="F8" s="27">
        <v>5</v>
      </c>
      <c r="G8" s="27" t="s">
        <v>53</v>
      </c>
      <c r="H8" s="41">
        <v>1823</v>
      </c>
      <c r="I8" s="41">
        <f t="shared" si="1"/>
        <v>1223</v>
      </c>
      <c r="J8" s="21" t="s">
        <v>17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>
        <v>0</v>
      </c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43"/>
      <c r="AO8" s="43"/>
      <c r="AP8" s="43"/>
      <c r="AQ8" s="43"/>
      <c r="AU8" s="53"/>
      <c r="AV8" s="51"/>
      <c r="AW8" s="27"/>
      <c r="AX8" s="54"/>
      <c r="AY8" s="41">
        <v>76.8</v>
      </c>
      <c r="AZ8" s="27">
        <v>75.099999999999994</v>
      </c>
      <c r="BA8" s="27">
        <v>1016.4</v>
      </c>
      <c r="BB8" s="27">
        <v>1016.5</v>
      </c>
      <c r="BC8" s="27">
        <v>0</v>
      </c>
      <c r="BD8" s="27">
        <v>1</v>
      </c>
      <c r="BE8" s="27">
        <v>8.4</v>
      </c>
      <c r="BF8" s="27">
        <v>0</v>
      </c>
      <c r="BG8" s="27" t="s">
        <v>17</v>
      </c>
      <c r="BH8" s="27">
        <v>14</v>
      </c>
      <c r="BM8" s="90">
        <f t="shared" si="2"/>
        <v>0</v>
      </c>
      <c r="BN8" s="91">
        <f t="shared" si="5"/>
        <v>0</v>
      </c>
      <c r="BO8" s="91">
        <f t="shared" si="3"/>
        <v>0</v>
      </c>
      <c r="BP8" s="91">
        <f t="shared" si="4"/>
        <v>0</v>
      </c>
    </row>
    <row r="9" spans="1:68" s="20" customFormat="1" x14ac:dyDescent="0.25">
      <c r="A9" s="40">
        <v>42126</v>
      </c>
      <c r="B9" s="49" t="str">
        <f t="shared" si="0"/>
        <v>15122</v>
      </c>
      <c r="C9" s="20" t="s">
        <v>46</v>
      </c>
      <c r="D9" s="20" t="s">
        <v>52</v>
      </c>
      <c r="E9" s="27">
        <v>1</v>
      </c>
      <c r="F9" s="27">
        <v>6</v>
      </c>
      <c r="G9" s="27" t="s">
        <v>53</v>
      </c>
      <c r="H9" s="41">
        <v>1810</v>
      </c>
      <c r="I9" s="41">
        <f t="shared" si="1"/>
        <v>1210</v>
      </c>
      <c r="J9" s="21" t="s">
        <v>17</v>
      </c>
      <c r="K9" s="50"/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>
        <v>0</v>
      </c>
      <c r="AE9" s="41"/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/>
      <c r="AM9" s="43"/>
      <c r="AN9" s="43"/>
      <c r="AO9" s="43"/>
      <c r="AP9" s="43"/>
      <c r="AQ9" s="43"/>
      <c r="AU9" s="53"/>
      <c r="AV9" s="51"/>
      <c r="AW9" s="27"/>
      <c r="AX9" s="54"/>
      <c r="AY9" s="41">
        <v>76.8</v>
      </c>
      <c r="AZ9" s="27">
        <v>75.099999999999994</v>
      </c>
      <c r="BA9" s="27">
        <v>1016.4</v>
      </c>
      <c r="BB9" s="27">
        <v>1016.5</v>
      </c>
      <c r="BC9" s="27">
        <v>0</v>
      </c>
      <c r="BD9" s="27">
        <v>1</v>
      </c>
      <c r="BE9" s="27">
        <v>8.3000000000000007</v>
      </c>
      <c r="BF9" s="27">
        <v>0</v>
      </c>
      <c r="BG9" s="27" t="s">
        <v>17</v>
      </c>
      <c r="BH9" s="27">
        <v>14</v>
      </c>
      <c r="BM9" s="90">
        <f t="shared" si="2"/>
        <v>0</v>
      </c>
      <c r="BN9" s="91">
        <f t="shared" si="5"/>
        <v>0</v>
      </c>
      <c r="BO9" s="91">
        <f t="shared" si="3"/>
        <v>0</v>
      </c>
      <c r="BP9" s="91">
        <f t="shared" si="4"/>
        <v>0</v>
      </c>
    </row>
    <row r="10" spans="1:68" s="71" customFormat="1" x14ac:dyDescent="0.25">
      <c r="A10" s="69">
        <v>42126</v>
      </c>
      <c r="B10" s="70" t="str">
        <f t="shared" si="0"/>
        <v>15122</v>
      </c>
      <c r="C10" s="71" t="s">
        <v>46</v>
      </c>
      <c r="D10" s="71" t="s">
        <v>52</v>
      </c>
      <c r="E10" s="72">
        <v>1</v>
      </c>
      <c r="F10" s="72">
        <v>7</v>
      </c>
      <c r="G10" s="72" t="s">
        <v>53</v>
      </c>
      <c r="H10" s="73">
        <v>1800</v>
      </c>
      <c r="I10" s="73">
        <f t="shared" si="1"/>
        <v>1200</v>
      </c>
      <c r="J10" s="74" t="s">
        <v>17</v>
      </c>
      <c r="K10" s="73"/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D10" s="75">
        <v>0</v>
      </c>
      <c r="AE10" s="73"/>
      <c r="AF10" s="72">
        <v>0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L10" s="72"/>
      <c r="AU10" s="72"/>
      <c r="AV10" s="76"/>
      <c r="AW10" s="72"/>
      <c r="AX10" s="81"/>
      <c r="AY10" s="73">
        <v>76.8</v>
      </c>
      <c r="AZ10" s="72">
        <v>75.099999999999994</v>
      </c>
      <c r="BA10" s="72">
        <v>1016.4</v>
      </c>
      <c r="BB10" s="72">
        <v>1016.5</v>
      </c>
      <c r="BC10" s="72">
        <v>0</v>
      </c>
      <c r="BD10" s="72">
        <v>1</v>
      </c>
      <c r="BE10" s="72">
        <v>8.1</v>
      </c>
      <c r="BF10" s="72">
        <v>0</v>
      </c>
      <c r="BG10" s="72" t="s">
        <v>17</v>
      </c>
      <c r="BH10" s="72">
        <v>14</v>
      </c>
      <c r="BM10" s="92">
        <f t="shared" si="2"/>
        <v>0</v>
      </c>
      <c r="BN10" s="93">
        <f t="shared" si="5"/>
        <v>0</v>
      </c>
      <c r="BO10" s="93">
        <f t="shared" si="3"/>
        <v>0</v>
      </c>
      <c r="BP10" s="93">
        <f t="shared" si="4"/>
        <v>0</v>
      </c>
    </row>
    <row r="11" spans="1:68" s="20" customFormat="1" x14ac:dyDescent="0.25">
      <c r="A11" s="40">
        <v>42126</v>
      </c>
      <c r="B11" s="49" t="str">
        <f t="shared" si="0"/>
        <v>15122</v>
      </c>
      <c r="C11" s="20" t="s">
        <v>46</v>
      </c>
      <c r="D11" s="20" t="s">
        <v>60</v>
      </c>
      <c r="E11" s="27">
        <v>2</v>
      </c>
      <c r="F11" s="27">
        <v>1</v>
      </c>
      <c r="G11" s="27" t="s">
        <v>53</v>
      </c>
      <c r="H11" s="41">
        <v>1741</v>
      </c>
      <c r="I11" s="41">
        <f t="shared" si="1"/>
        <v>1141</v>
      </c>
      <c r="J11" s="22" t="s">
        <v>47</v>
      </c>
      <c r="K11" s="50"/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/>
      <c r="S11" s="53"/>
      <c r="T11" s="53"/>
      <c r="U11" s="53"/>
      <c r="V11" s="53"/>
      <c r="W11" s="53"/>
      <c r="X11" s="53"/>
      <c r="Y11" s="53"/>
      <c r="Z11" s="53"/>
      <c r="AA11" s="53"/>
      <c r="AB11" s="53"/>
      <c r="AD11" s="22">
        <v>0</v>
      </c>
      <c r="AE11" s="41"/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4"/>
      <c r="AY11" s="41">
        <v>75.7</v>
      </c>
      <c r="AZ11" s="27">
        <v>74</v>
      </c>
      <c r="BA11" s="27">
        <v>1016.4</v>
      </c>
      <c r="BB11" s="27">
        <v>1016</v>
      </c>
      <c r="BC11" s="27">
        <v>0</v>
      </c>
      <c r="BD11" s="27">
        <v>0</v>
      </c>
      <c r="BE11" s="27">
        <v>5.0999999999999996</v>
      </c>
      <c r="BF11" s="27">
        <v>0</v>
      </c>
      <c r="BG11" s="27" t="s">
        <v>17</v>
      </c>
      <c r="BH11" s="27">
        <v>14</v>
      </c>
      <c r="BM11" s="90">
        <f t="shared" si="2"/>
        <v>0</v>
      </c>
      <c r="BN11" s="91">
        <f t="shared" si="5"/>
        <v>0</v>
      </c>
      <c r="BO11" s="91">
        <f t="shared" si="3"/>
        <v>0</v>
      </c>
      <c r="BP11" s="91">
        <f t="shared" si="4"/>
        <v>0</v>
      </c>
    </row>
    <row r="12" spans="1:68" s="20" customFormat="1" x14ac:dyDescent="0.25">
      <c r="A12" s="40">
        <v>42126</v>
      </c>
      <c r="B12" s="49" t="str">
        <f t="shared" si="0"/>
        <v>15122</v>
      </c>
      <c r="C12" s="20" t="s">
        <v>46</v>
      </c>
      <c r="D12" s="20" t="s">
        <v>60</v>
      </c>
      <c r="E12" s="27">
        <v>2</v>
      </c>
      <c r="F12" s="27">
        <v>2</v>
      </c>
      <c r="G12" s="27" t="s">
        <v>53</v>
      </c>
      <c r="H12" s="41">
        <v>1754</v>
      </c>
      <c r="I12" s="41">
        <f t="shared" si="1"/>
        <v>1154</v>
      </c>
      <c r="J12" s="22" t="s">
        <v>47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22">
        <v>0</v>
      </c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4"/>
      <c r="AY12" s="41">
        <v>75.7</v>
      </c>
      <c r="AZ12" s="27">
        <v>74</v>
      </c>
      <c r="BA12" s="27">
        <v>1016.4</v>
      </c>
      <c r="BB12" s="27">
        <v>1016</v>
      </c>
      <c r="BC12" s="27">
        <v>0</v>
      </c>
      <c r="BD12" s="27">
        <v>0</v>
      </c>
      <c r="BE12" s="27">
        <v>3.2</v>
      </c>
      <c r="BF12" s="27">
        <v>0</v>
      </c>
      <c r="BG12" s="27" t="s">
        <v>17</v>
      </c>
      <c r="BH12" s="27">
        <v>14</v>
      </c>
      <c r="BM12" s="90">
        <f t="shared" si="2"/>
        <v>0</v>
      </c>
      <c r="BN12" s="91">
        <f t="shared" si="5"/>
        <v>0</v>
      </c>
      <c r="BO12" s="91">
        <f t="shared" si="3"/>
        <v>0</v>
      </c>
      <c r="BP12" s="91">
        <f t="shared" si="4"/>
        <v>0</v>
      </c>
    </row>
    <row r="13" spans="1:68" s="20" customFormat="1" x14ac:dyDescent="0.25">
      <c r="A13" s="40">
        <v>42126</v>
      </c>
      <c r="B13" s="49" t="str">
        <f t="shared" si="0"/>
        <v>15122</v>
      </c>
      <c r="C13" s="20" t="s">
        <v>46</v>
      </c>
      <c r="D13" s="20" t="s">
        <v>60</v>
      </c>
      <c r="E13" s="27">
        <v>2</v>
      </c>
      <c r="F13" s="27">
        <v>3</v>
      </c>
      <c r="G13" s="27" t="s">
        <v>53</v>
      </c>
      <c r="H13" s="41">
        <v>1807</v>
      </c>
      <c r="I13" s="41">
        <f t="shared" si="1"/>
        <v>1207</v>
      </c>
      <c r="J13" s="22" t="s">
        <v>47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53"/>
      <c r="T13" s="53"/>
      <c r="U13" s="53"/>
      <c r="V13" s="53"/>
      <c r="W13" s="53"/>
      <c r="X13" s="53"/>
      <c r="Y13" s="53"/>
      <c r="Z13" s="53"/>
      <c r="AA13" s="53"/>
      <c r="AB13" s="53"/>
      <c r="AD13" s="22">
        <v>0</v>
      </c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4"/>
      <c r="AY13" s="41">
        <v>75.7</v>
      </c>
      <c r="AZ13" s="27">
        <v>74</v>
      </c>
      <c r="BA13" s="27">
        <v>1016.4</v>
      </c>
      <c r="BB13" s="27">
        <v>1016</v>
      </c>
      <c r="BC13" s="27">
        <v>0</v>
      </c>
      <c r="BD13" s="27">
        <v>0</v>
      </c>
      <c r="BE13" s="27">
        <v>4.8</v>
      </c>
      <c r="BF13" s="27">
        <v>0</v>
      </c>
      <c r="BG13" s="27" t="s">
        <v>17</v>
      </c>
      <c r="BH13" s="27">
        <v>14</v>
      </c>
      <c r="BM13" s="90">
        <f t="shared" si="2"/>
        <v>0</v>
      </c>
      <c r="BN13" s="91">
        <f t="shared" si="5"/>
        <v>0</v>
      </c>
      <c r="BO13" s="91">
        <f t="shared" si="3"/>
        <v>0</v>
      </c>
      <c r="BP13" s="91">
        <f t="shared" si="4"/>
        <v>0</v>
      </c>
    </row>
    <row r="14" spans="1:68" s="20" customFormat="1" x14ac:dyDescent="0.25">
      <c r="A14" s="40">
        <v>42126</v>
      </c>
      <c r="B14" s="49" t="str">
        <f t="shared" si="0"/>
        <v>15122</v>
      </c>
      <c r="C14" s="20" t="s">
        <v>46</v>
      </c>
      <c r="D14" s="20" t="s">
        <v>60</v>
      </c>
      <c r="E14" s="27">
        <v>2</v>
      </c>
      <c r="F14" s="27">
        <v>4</v>
      </c>
      <c r="G14" s="27" t="s">
        <v>53</v>
      </c>
      <c r="H14" s="41">
        <v>1819</v>
      </c>
      <c r="I14" s="41">
        <f t="shared" si="1"/>
        <v>1219</v>
      </c>
      <c r="J14" s="22" t="s">
        <v>47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/>
      <c r="S14" s="53"/>
      <c r="T14" s="53"/>
      <c r="U14" s="53"/>
      <c r="V14" s="53"/>
      <c r="W14" s="53"/>
      <c r="X14" s="53"/>
      <c r="Y14" s="53"/>
      <c r="Z14" s="53"/>
      <c r="AA14" s="53"/>
      <c r="AB14" s="53"/>
      <c r="AD14" s="22">
        <v>0</v>
      </c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4"/>
      <c r="AY14" s="41">
        <v>75.7</v>
      </c>
      <c r="AZ14" s="27">
        <v>74</v>
      </c>
      <c r="BA14" s="27">
        <v>1016.4</v>
      </c>
      <c r="BB14" s="27">
        <v>1016</v>
      </c>
      <c r="BC14" s="27">
        <v>0</v>
      </c>
      <c r="BD14" s="27">
        <v>0</v>
      </c>
      <c r="BE14" s="27">
        <v>5.6</v>
      </c>
      <c r="BF14" s="27">
        <v>0</v>
      </c>
      <c r="BG14" s="27" t="s">
        <v>17</v>
      </c>
      <c r="BH14" s="27">
        <v>14</v>
      </c>
      <c r="BM14" s="90">
        <f t="shared" si="2"/>
        <v>0</v>
      </c>
      <c r="BN14" s="91">
        <f t="shared" si="5"/>
        <v>0</v>
      </c>
      <c r="BO14" s="91">
        <f t="shared" si="3"/>
        <v>0</v>
      </c>
      <c r="BP14" s="91">
        <f t="shared" si="4"/>
        <v>0</v>
      </c>
    </row>
    <row r="15" spans="1:68" s="20" customFormat="1" x14ac:dyDescent="0.25">
      <c r="A15" s="40">
        <v>42126</v>
      </c>
      <c r="B15" s="49" t="str">
        <f t="shared" si="0"/>
        <v>15122</v>
      </c>
      <c r="C15" s="20" t="s">
        <v>46</v>
      </c>
      <c r="D15" s="20" t="s">
        <v>60</v>
      </c>
      <c r="E15" s="27">
        <v>2</v>
      </c>
      <c r="F15" s="27">
        <v>5</v>
      </c>
      <c r="G15" s="27" t="s">
        <v>53</v>
      </c>
      <c r="H15" s="41">
        <v>1832</v>
      </c>
      <c r="I15" s="41">
        <f t="shared" si="1"/>
        <v>1232</v>
      </c>
      <c r="J15" s="22" t="s">
        <v>47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D15" s="22">
        <v>0</v>
      </c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4"/>
      <c r="AY15" s="41">
        <v>75.7</v>
      </c>
      <c r="AZ15" s="27">
        <v>74</v>
      </c>
      <c r="BA15" s="27">
        <v>1016.4</v>
      </c>
      <c r="BB15" s="27">
        <v>1016</v>
      </c>
      <c r="BC15" s="27">
        <v>0</v>
      </c>
      <c r="BD15" s="27">
        <v>0</v>
      </c>
      <c r="BE15" s="27">
        <v>2.2000000000000002</v>
      </c>
      <c r="BF15" s="27">
        <v>0</v>
      </c>
      <c r="BG15" s="27" t="s">
        <v>17</v>
      </c>
      <c r="BH15" s="27">
        <v>14</v>
      </c>
      <c r="BM15" s="90">
        <f t="shared" si="2"/>
        <v>0</v>
      </c>
      <c r="BN15" s="91">
        <f t="shared" si="5"/>
        <v>0</v>
      </c>
      <c r="BO15" s="91">
        <f t="shared" si="3"/>
        <v>0</v>
      </c>
      <c r="BP15" s="91">
        <f t="shared" si="4"/>
        <v>0</v>
      </c>
    </row>
    <row r="16" spans="1:68" s="20" customFormat="1" x14ac:dyDescent="0.25">
      <c r="A16" s="40">
        <v>42126</v>
      </c>
      <c r="B16" s="49" t="str">
        <f t="shared" si="0"/>
        <v>15122</v>
      </c>
      <c r="C16" s="20" t="s">
        <v>46</v>
      </c>
      <c r="D16" s="20" t="s">
        <v>60</v>
      </c>
      <c r="E16" s="27">
        <v>2</v>
      </c>
      <c r="F16" s="27">
        <v>6</v>
      </c>
      <c r="G16" s="27" t="s">
        <v>53</v>
      </c>
      <c r="H16" s="41">
        <v>1846</v>
      </c>
      <c r="I16" s="41">
        <f t="shared" si="1"/>
        <v>1246</v>
      </c>
      <c r="J16" s="22" t="s">
        <v>47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53"/>
      <c r="T16" s="53"/>
      <c r="U16" s="53"/>
      <c r="V16" s="53"/>
      <c r="W16" s="53"/>
      <c r="X16" s="53"/>
      <c r="Y16" s="53"/>
      <c r="Z16" s="53"/>
      <c r="AA16" s="53"/>
      <c r="AB16" s="53"/>
      <c r="AD16" s="22">
        <v>0</v>
      </c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4"/>
      <c r="AY16" s="41">
        <v>75.7</v>
      </c>
      <c r="AZ16" s="27">
        <v>74</v>
      </c>
      <c r="BA16" s="27">
        <v>1016.4</v>
      </c>
      <c r="BB16" s="27">
        <v>1016</v>
      </c>
      <c r="BC16" s="27">
        <v>0</v>
      </c>
      <c r="BD16" s="27">
        <v>0</v>
      </c>
      <c r="BE16" s="27">
        <v>2.6</v>
      </c>
      <c r="BF16" s="27">
        <v>0</v>
      </c>
      <c r="BG16" s="27" t="s">
        <v>17</v>
      </c>
      <c r="BH16" s="27">
        <v>14</v>
      </c>
      <c r="BM16" s="90">
        <f t="shared" si="2"/>
        <v>0</v>
      </c>
      <c r="BN16" s="91">
        <f t="shared" si="5"/>
        <v>0</v>
      </c>
      <c r="BO16" s="91">
        <f t="shared" si="3"/>
        <v>0</v>
      </c>
      <c r="BP16" s="91">
        <f t="shared" si="4"/>
        <v>0</v>
      </c>
    </row>
    <row r="17" spans="1:68" s="20" customFormat="1" x14ac:dyDescent="0.25">
      <c r="A17" s="40">
        <v>42126</v>
      </c>
      <c r="B17" s="49" t="str">
        <f t="shared" si="0"/>
        <v>15122</v>
      </c>
      <c r="C17" s="20" t="s">
        <v>46</v>
      </c>
      <c r="D17" s="20" t="s">
        <v>60</v>
      </c>
      <c r="E17" s="27">
        <v>2</v>
      </c>
      <c r="F17" s="27">
        <v>7</v>
      </c>
      <c r="G17" s="27" t="s">
        <v>53</v>
      </c>
      <c r="H17" s="41">
        <v>1859</v>
      </c>
      <c r="I17" s="41">
        <f t="shared" si="1"/>
        <v>1259</v>
      </c>
      <c r="J17" s="22" t="s">
        <v>47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D17" s="22">
        <v>0</v>
      </c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4"/>
      <c r="AY17" s="41">
        <v>75.7</v>
      </c>
      <c r="AZ17" s="27">
        <v>74</v>
      </c>
      <c r="BA17" s="27">
        <v>1016.4</v>
      </c>
      <c r="BB17" s="27">
        <v>1016</v>
      </c>
      <c r="BC17" s="27">
        <v>0</v>
      </c>
      <c r="BD17" s="27">
        <v>0</v>
      </c>
      <c r="BE17" s="27">
        <v>3</v>
      </c>
      <c r="BF17" s="27">
        <v>0</v>
      </c>
      <c r="BG17" s="27" t="s">
        <v>17</v>
      </c>
      <c r="BH17" s="27">
        <v>14</v>
      </c>
      <c r="BM17" s="90">
        <f t="shared" si="2"/>
        <v>0</v>
      </c>
      <c r="BN17" s="91">
        <f t="shared" si="5"/>
        <v>0</v>
      </c>
      <c r="BO17" s="91">
        <f t="shared" si="3"/>
        <v>0</v>
      </c>
      <c r="BP17" s="91">
        <f t="shared" si="4"/>
        <v>0</v>
      </c>
    </row>
    <row r="18" spans="1:68" s="71" customFormat="1" x14ac:dyDescent="0.25">
      <c r="A18" s="69">
        <v>42126</v>
      </c>
      <c r="B18" s="70" t="str">
        <f t="shared" si="0"/>
        <v>15122</v>
      </c>
      <c r="C18" s="71" t="s">
        <v>46</v>
      </c>
      <c r="D18" s="71" t="s">
        <v>60</v>
      </c>
      <c r="E18" s="72">
        <v>2</v>
      </c>
      <c r="F18" s="72">
        <v>8</v>
      </c>
      <c r="G18" s="72" t="s">
        <v>53</v>
      </c>
      <c r="H18" s="73">
        <v>1912</v>
      </c>
      <c r="I18" s="73">
        <f t="shared" si="1"/>
        <v>1312</v>
      </c>
      <c r="J18" s="75" t="s">
        <v>47</v>
      </c>
      <c r="K18" s="73"/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D18" s="75">
        <v>0</v>
      </c>
      <c r="AE18" s="73"/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81"/>
      <c r="AY18" s="73">
        <v>75.7</v>
      </c>
      <c r="AZ18" s="72">
        <v>74</v>
      </c>
      <c r="BA18" s="72">
        <v>1016.4</v>
      </c>
      <c r="BB18" s="72">
        <v>1016</v>
      </c>
      <c r="BC18" s="72">
        <v>0</v>
      </c>
      <c r="BD18" s="72">
        <v>0</v>
      </c>
      <c r="BE18" s="72">
        <v>1.6</v>
      </c>
      <c r="BF18" s="72">
        <v>0</v>
      </c>
      <c r="BG18" s="72" t="s">
        <v>17</v>
      </c>
      <c r="BH18" s="72">
        <v>14</v>
      </c>
      <c r="BM18" s="92">
        <f t="shared" si="2"/>
        <v>0</v>
      </c>
      <c r="BN18" s="93">
        <f t="shared" si="5"/>
        <v>0</v>
      </c>
      <c r="BO18" s="93">
        <f t="shared" si="3"/>
        <v>0</v>
      </c>
      <c r="BP18" s="93">
        <f t="shared" si="4"/>
        <v>0</v>
      </c>
    </row>
    <row r="19" spans="1:68" s="20" customFormat="1" x14ac:dyDescent="0.25">
      <c r="A19" s="40">
        <v>42125</v>
      </c>
      <c r="B19" s="49" t="str">
        <f t="shared" si="0"/>
        <v>15121</v>
      </c>
      <c r="C19" s="20" t="s">
        <v>46</v>
      </c>
      <c r="D19" s="20" t="s">
        <v>60</v>
      </c>
      <c r="E19" s="27">
        <v>4</v>
      </c>
      <c r="F19" s="27">
        <v>1</v>
      </c>
      <c r="G19" s="27" t="s">
        <v>53</v>
      </c>
      <c r="H19" s="41">
        <v>1856</v>
      </c>
      <c r="I19" s="41">
        <f t="shared" si="1"/>
        <v>1256</v>
      </c>
      <c r="J19" s="22" t="s">
        <v>17</v>
      </c>
      <c r="K19" s="50"/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/>
      <c r="S19" s="53"/>
      <c r="T19" s="53"/>
      <c r="U19" s="53"/>
      <c r="V19" s="53"/>
      <c r="W19" s="53"/>
      <c r="X19" s="53"/>
      <c r="Y19" s="53"/>
      <c r="Z19" s="53"/>
      <c r="AA19" s="53"/>
      <c r="AB19" s="53"/>
      <c r="AD19" s="22">
        <v>0</v>
      </c>
      <c r="AE19" s="41"/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53">
        <v>0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4"/>
      <c r="AY19" s="41">
        <v>81.400000000000006</v>
      </c>
      <c r="AZ19" s="27">
        <v>76.099999999999994</v>
      </c>
      <c r="BA19" s="27">
        <v>1016.3</v>
      </c>
      <c r="BB19" s="27">
        <v>1016.5</v>
      </c>
      <c r="BC19" s="27">
        <v>0</v>
      </c>
      <c r="BD19" s="27">
        <v>0</v>
      </c>
      <c r="BE19" s="27">
        <v>3.5</v>
      </c>
      <c r="BF19" s="27">
        <v>0</v>
      </c>
      <c r="BG19" s="27" t="s">
        <v>17</v>
      </c>
      <c r="BH19" s="27">
        <v>13</v>
      </c>
      <c r="BJ19" s="27"/>
      <c r="BK19" s="20">
        <f>CONVERT(BJ19,"C","F")</f>
        <v>32</v>
      </c>
      <c r="BM19" s="90">
        <f t="shared" si="2"/>
        <v>0</v>
      </c>
      <c r="BN19" s="91">
        <f t="shared" si="5"/>
        <v>0</v>
      </c>
      <c r="BO19" s="91">
        <f t="shared" si="3"/>
        <v>0</v>
      </c>
      <c r="BP19" s="91">
        <f t="shared" si="4"/>
        <v>0</v>
      </c>
    </row>
    <row r="20" spans="1:68" s="20" customFormat="1" x14ac:dyDescent="0.25">
      <c r="A20" s="40">
        <v>42125</v>
      </c>
      <c r="B20" s="49" t="str">
        <f t="shared" si="0"/>
        <v>15121</v>
      </c>
      <c r="C20" s="20" t="s">
        <v>46</v>
      </c>
      <c r="D20" s="20" t="s">
        <v>60</v>
      </c>
      <c r="E20" s="27">
        <v>4</v>
      </c>
      <c r="F20" s="27">
        <v>2</v>
      </c>
      <c r="G20" s="27" t="s">
        <v>53</v>
      </c>
      <c r="H20" s="41">
        <v>1845</v>
      </c>
      <c r="I20" s="41">
        <f t="shared" si="1"/>
        <v>1245</v>
      </c>
      <c r="J20" s="22" t="s">
        <v>17</v>
      </c>
      <c r="K20" s="50"/>
      <c r="L20" s="27">
        <v>0</v>
      </c>
      <c r="M20" s="27">
        <v>1</v>
      </c>
      <c r="N20" s="27">
        <v>0</v>
      </c>
      <c r="O20" s="27">
        <v>0</v>
      </c>
      <c r="P20" s="27">
        <v>1</v>
      </c>
      <c r="Q20" s="27">
        <v>0</v>
      </c>
      <c r="R20" s="27"/>
      <c r="S20" s="53"/>
      <c r="T20" s="53" t="s">
        <v>44</v>
      </c>
      <c r="U20" s="53"/>
      <c r="V20" s="53" t="s">
        <v>27</v>
      </c>
      <c r="W20" s="53" t="s">
        <v>51</v>
      </c>
      <c r="X20" s="53">
        <v>220</v>
      </c>
      <c r="Y20" s="53"/>
      <c r="Z20" s="53"/>
      <c r="AA20" s="53"/>
      <c r="AB20" s="53"/>
      <c r="AD20" s="22">
        <v>1</v>
      </c>
      <c r="AE20" s="41"/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53">
        <v>0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4"/>
      <c r="AY20" s="41">
        <v>81.400000000000006</v>
      </c>
      <c r="AZ20" s="27">
        <v>76.099999999999994</v>
      </c>
      <c r="BA20" s="27">
        <v>1016.3</v>
      </c>
      <c r="BB20" s="27">
        <v>1016.5</v>
      </c>
      <c r="BC20" s="27">
        <v>0</v>
      </c>
      <c r="BD20" s="27">
        <v>0</v>
      </c>
      <c r="BE20" s="27">
        <v>3</v>
      </c>
      <c r="BF20" s="27">
        <v>0</v>
      </c>
      <c r="BG20" s="27" t="s">
        <v>17</v>
      </c>
      <c r="BH20" s="27">
        <v>13</v>
      </c>
      <c r="BM20" s="90">
        <f t="shared" si="2"/>
        <v>0</v>
      </c>
      <c r="BN20" s="91">
        <f t="shared" si="5"/>
        <v>0</v>
      </c>
      <c r="BO20" s="91">
        <f t="shared" si="3"/>
        <v>0</v>
      </c>
      <c r="BP20" s="91">
        <f t="shared" si="4"/>
        <v>0</v>
      </c>
    </row>
    <row r="21" spans="1:68" s="20" customFormat="1" x14ac:dyDescent="0.25">
      <c r="A21" s="40">
        <v>42125</v>
      </c>
      <c r="B21" s="49" t="str">
        <f t="shared" si="0"/>
        <v>15121</v>
      </c>
      <c r="C21" s="20" t="s">
        <v>46</v>
      </c>
      <c r="D21" s="20" t="s">
        <v>60</v>
      </c>
      <c r="E21" s="27">
        <v>4</v>
      </c>
      <c r="F21" s="27">
        <v>3</v>
      </c>
      <c r="G21" s="27" t="s">
        <v>53</v>
      </c>
      <c r="H21" s="41">
        <v>1832</v>
      </c>
      <c r="I21" s="41">
        <f t="shared" si="1"/>
        <v>1232</v>
      </c>
      <c r="J21" s="22" t="s">
        <v>17</v>
      </c>
      <c r="K21" s="50"/>
      <c r="L21" s="27">
        <v>0</v>
      </c>
      <c r="M21" s="27">
        <v>0</v>
      </c>
      <c r="N21" s="27">
        <v>0</v>
      </c>
      <c r="O21" s="27">
        <v>1</v>
      </c>
      <c r="P21" s="27">
        <v>1</v>
      </c>
      <c r="Q21" s="27">
        <v>1</v>
      </c>
      <c r="R21" s="27"/>
      <c r="S21" s="53"/>
      <c r="T21" s="53" t="s">
        <v>44</v>
      </c>
      <c r="U21" s="53"/>
      <c r="V21" s="53" t="s">
        <v>27</v>
      </c>
      <c r="W21" s="53" t="s">
        <v>51</v>
      </c>
      <c r="X21" s="53">
        <v>160</v>
      </c>
      <c r="Y21" s="53"/>
      <c r="Z21" s="53"/>
      <c r="AA21" s="53"/>
      <c r="AB21" s="53"/>
      <c r="AD21" s="22">
        <v>1</v>
      </c>
      <c r="AE21" s="41"/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53">
        <v>0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4"/>
      <c r="AY21" s="41">
        <v>81.400000000000006</v>
      </c>
      <c r="AZ21" s="27">
        <v>76.099999999999994</v>
      </c>
      <c r="BA21" s="27">
        <v>1016.3</v>
      </c>
      <c r="BB21" s="27">
        <v>1016.5</v>
      </c>
      <c r="BC21" s="27">
        <v>0</v>
      </c>
      <c r="BD21" s="27">
        <v>0</v>
      </c>
      <c r="BE21" s="27">
        <v>4.2</v>
      </c>
      <c r="BF21" s="27">
        <v>0</v>
      </c>
      <c r="BG21" s="27" t="s">
        <v>17</v>
      </c>
      <c r="BH21" s="27">
        <v>13</v>
      </c>
      <c r="BM21" s="90">
        <f t="shared" si="2"/>
        <v>0</v>
      </c>
      <c r="BN21" s="91">
        <f t="shared" si="5"/>
        <v>0</v>
      </c>
      <c r="BO21" s="91">
        <f t="shared" si="3"/>
        <v>0</v>
      </c>
      <c r="BP21" s="91">
        <f t="shared" si="4"/>
        <v>0</v>
      </c>
    </row>
    <row r="22" spans="1:68" s="20" customFormat="1" x14ac:dyDescent="0.25">
      <c r="A22" s="40">
        <v>42125</v>
      </c>
      <c r="B22" s="49" t="str">
        <f t="shared" si="0"/>
        <v>15121</v>
      </c>
      <c r="C22" s="20" t="s">
        <v>46</v>
      </c>
      <c r="D22" s="20" t="s">
        <v>60</v>
      </c>
      <c r="E22" s="27">
        <v>4</v>
      </c>
      <c r="F22" s="27">
        <v>4</v>
      </c>
      <c r="G22" s="27" t="s">
        <v>53</v>
      </c>
      <c r="H22" s="41">
        <v>1820</v>
      </c>
      <c r="I22" s="41">
        <f t="shared" si="1"/>
        <v>1220</v>
      </c>
      <c r="J22" s="22" t="s">
        <v>17</v>
      </c>
      <c r="K22" s="50"/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1</v>
      </c>
      <c r="R22" s="27"/>
      <c r="S22" s="53"/>
      <c r="T22" s="53" t="s">
        <v>44</v>
      </c>
      <c r="U22" s="53"/>
      <c r="V22" s="53" t="s">
        <v>27</v>
      </c>
      <c r="W22" s="53" t="s">
        <v>51</v>
      </c>
      <c r="X22" s="53">
        <v>330</v>
      </c>
      <c r="Y22" s="53"/>
      <c r="Z22" s="53"/>
      <c r="AA22" s="53"/>
      <c r="AB22" s="53"/>
      <c r="AD22" s="22">
        <v>1</v>
      </c>
      <c r="AE22" s="41"/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53">
        <v>0</v>
      </c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4"/>
      <c r="AY22" s="41">
        <v>81.400000000000006</v>
      </c>
      <c r="AZ22" s="27">
        <v>76.099999999999994</v>
      </c>
      <c r="BA22" s="27">
        <v>1016.3</v>
      </c>
      <c r="BB22" s="27">
        <v>1016.5</v>
      </c>
      <c r="BC22" s="27">
        <v>0</v>
      </c>
      <c r="BD22" s="27">
        <v>0</v>
      </c>
      <c r="BE22" s="27">
        <v>4.5999999999999996</v>
      </c>
      <c r="BF22" s="27">
        <v>0</v>
      </c>
      <c r="BG22" s="27" t="s">
        <v>17</v>
      </c>
      <c r="BH22" s="27">
        <v>13</v>
      </c>
      <c r="BM22" s="90">
        <f t="shared" si="2"/>
        <v>1</v>
      </c>
      <c r="BN22" s="91">
        <f t="shared" si="5"/>
        <v>0</v>
      </c>
      <c r="BO22" s="91">
        <f t="shared" si="3"/>
        <v>0</v>
      </c>
      <c r="BP22" s="91">
        <f t="shared" si="4"/>
        <v>0</v>
      </c>
    </row>
    <row r="23" spans="1:68" s="20" customFormat="1" x14ac:dyDescent="0.25">
      <c r="A23" s="40">
        <v>42125</v>
      </c>
      <c r="B23" s="49" t="str">
        <f t="shared" si="0"/>
        <v>15121</v>
      </c>
      <c r="C23" s="20" t="s">
        <v>46</v>
      </c>
      <c r="D23" s="20" t="s">
        <v>60</v>
      </c>
      <c r="E23" s="27">
        <v>4</v>
      </c>
      <c r="F23" s="27">
        <v>5</v>
      </c>
      <c r="G23" s="27" t="s">
        <v>53</v>
      </c>
      <c r="H23" s="41">
        <v>1809</v>
      </c>
      <c r="I23" s="41">
        <f t="shared" si="1"/>
        <v>1209</v>
      </c>
      <c r="J23" s="22" t="s">
        <v>17</v>
      </c>
      <c r="K23" s="50"/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D23" s="22">
        <v>0</v>
      </c>
      <c r="AE23" s="41"/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53">
        <v>0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4"/>
      <c r="AY23" s="41">
        <v>81.400000000000006</v>
      </c>
      <c r="AZ23" s="27">
        <v>76.099999999999994</v>
      </c>
      <c r="BA23" s="27">
        <v>1016.3</v>
      </c>
      <c r="BB23" s="27">
        <v>1016.5</v>
      </c>
      <c r="BC23" s="27">
        <v>0</v>
      </c>
      <c r="BD23" s="27">
        <v>0</v>
      </c>
      <c r="BE23" s="27">
        <v>2.8</v>
      </c>
      <c r="BF23" s="27">
        <v>0</v>
      </c>
      <c r="BG23" s="27" t="s">
        <v>17</v>
      </c>
      <c r="BH23" s="27">
        <v>13</v>
      </c>
      <c r="BM23" s="90">
        <f t="shared" si="2"/>
        <v>0</v>
      </c>
      <c r="BN23" s="91">
        <f t="shared" si="5"/>
        <v>0</v>
      </c>
      <c r="BO23" s="91">
        <f t="shared" si="3"/>
        <v>0</v>
      </c>
      <c r="BP23" s="91">
        <f t="shared" si="4"/>
        <v>0</v>
      </c>
    </row>
    <row r="24" spans="1:68" s="20" customFormat="1" x14ac:dyDescent="0.25">
      <c r="A24" s="40">
        <v>42125</v>
      </c>
      <c r="B24" s="49" t="str">
        <f t="shared" si="0"/>
        <v>15121</v>
      </c>
      <c r="C24" s="20" t="s">
        <v>46</v>
      </c>
      <c r="D24" s="20" t="s">
        <v>60</v>
      </c>
      <c r="E24" s="27">
        <v>4</v>
      </c>
      <c r="F24" s="27">
        <v>6</v>
      </c>
      <c r="G24" s="27" t="s">
        <v>53</v>
      </c>
      <c r="H24" s="41">
        <v>1754</v>
      </c>
      <c r="I24" s="41">
        <f t="shared" si="1"/>
        <v>1154</v>
      </c>
      <c r="J24" s="22" t="s">
        <v>17</v>
      </c>
      <c r="K24" s="50"/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/>
      <c r="S24" s="53"/>
      <c r="T24" s="53"/>
      <c r="U24" s="53"/>
      <c r="V24" s="53"/>
      <c r="W24" s="53"/>
      <c r="X24" s="53"/>
      <c r="Y24" s="53"/>
      <c r="Z24" s="53"/>
      <c r="AA24" s="53"/>
      <c r="AB24" s="53"/>
      <c r="AD24" s="22">
        <v>0</v>
      </c>
      <c r="AE24" s="41"/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53">
        <v>0</v>
      </c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4"/>
      <c r="AY24" s="41">
        <v>81.400000000000006</v>
      </c>
      <c r="AZ24" s="27">
        <v>76.099999999999994</v>
      </c>
      <c r="BA24" s="27">
        <v>1016.3</v>
      </c>
      <c r="BB24" s="27">
        <v>1016.5</v>
      </c>
      <c r="BC24" s="27">
        <v>0</v>
      </c>
      <c r="BD24" s="27">
        <v>1</v>
      </c>
      <c r="BE24" s="27">
        <v>3.1</v>
      </c>
      <c r="BF24" s="27">
        <v>0</v>
      </c>
      <c r="BG24" s="27" t="s">
        <v>17</v>
      </c>
      <c r="BH24" s="27">
        <v>13</v>
      </c>
      <c r="BM24" s="90">
        <f t="shared" si="2"/>
        <v>0</v>
      </c>
      <c r="BN24" s="91">
        <f t="shared" si="5"/>
        <v>0</v>
      </c>
      <c r="BO24" s="91">
        <f t="shared" si="3"/>
        <v>0</v>
      </c>
      <c r="BP24" s="91">
        <f t="shared" si="4"/>
        <v>0</v>
      </c>
    </row>
    <row r="25" spans="1:68" s="20" customFormat="1" x14ac:dyDescent="0.25">
      <c r="A25" s="40">
        <v>42125</v>
      </c>
      <c r="B25" s="49" t="str">
        <f t="shared" si="0"/>
        <v>15121</v>
      </c>
      <c r="C25" s="20" t="s">
        <v>46</v>
      </c>
      <c r="D25" s="20" t="s">
        <v>60</v>
      </c>
      <c r="E25" s="27">
        <v>4</v>
      </c>
      <c r="F25" s="27">
        <v>7</v>
      </c>
      <c r="G25" s="27" t="s">
        <v>53</v>
      </c>
      <c r="H25" s="41">
        <v>1742</v>
      </c>
      <c r="I25" s="41">
        <f t="shared" si="1"/>
        <v>1142</v>
      </c>
      <c r="J25" s="22" t="s">
        <v>17</v>
      </c>
      <c r="K25" s="50"/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/>
      <c r="S25" s="53"/>
      <c r="T25" s="53"/>
      <c r="U25" s="53"/>
      <c r="V25" s="53"/>
      <c r="W25" s="53"/>
      <c r="X25" s="53"/>
      <c r="Y25" s="53"/>
      <c r="Z25" s="53"/>
      <c r="AA25" s="53"/>
      <c r="AB25" s="53"/>
      <c r="AD25" s="22">
        <v>0</v>
      </c>
      <c r="AE25" s="41"/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53">
        <v>0</v>
      </c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4"/>
      <c r="AY25" s="41">
        <v>81.400000000000006</v>
      </c>
      <c r="AZ25" s="27">
        <v>76.099999999999994</v>
      </c>
      <c r="BA25" s="27">
        <v>1016.3</v>
      </c>
      <c r="BB25" s="27">
        <v>1016.5</v>
      </c>
      <c r="BC25" s="27">
        <v>0</v>
      </c>
      <c r="BD25" s="27">
        <v>0</v>
      </c>
      <c r="BE25" s="27">
        <v>4</v>
      </c>
      <c r="BF25" s="27">
        <v>0</v>
      </c>
      <c r="BG25" s="27" t="s">
        <v>17</v>
      </c>
      <c r="BH25" s="27">
        <v>13</v>
      </c>
      <c r="BM25" s="90">
        <f t="shared" si="2"/>
        <v>0</v>
      </c>
      <c r="BN25" s="91">
        <f t="shared" si="5"/>
        <v>0</v>
      </c>
      <c r="BO25" s="91">
        <f t="shared" si="3"/>
        <v>0</v>
      </c>
      <c r="BP25" s="91">
        <f t="shared" si="4"/>
        <v>0</v>
      </c>
    </row>
    <row r="26" spans="1:68" s="71" customFormat="1" x14ac:dyDescent="0.25">
      <c r="A26" s="69">
        <v>42125</v>
      </c>
      <c r="B26" s="70" t="str">
        <f t="shared" si="0"/>
        <v>15121</v>
      </c>
      <c r="C26" s="71" t="s">
        <v>46</v>
      </c>
      <c r="D26" s="71" t="s">
        <v>60</v>
      </c>
      <c r="E26" s="72">
        <v>4</v>
      </c>
      <c r="F26" s="72">
        <v>8</v>
      </c>
      <c r="G26" s="72" t="s">
        <v>53</v>
      </c>
      <c r="H26" s="73">
        <v>1730</v>
      </c>
      <c r="I26" s="73">
        <f t="shared" si="1"/>
        <v>1130</v>
      </c>
      <c r="J26" s="75" t="s">
        <v>17</v>
      </c>
      <c r="K26" s="73"/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D26" s="75">
        <v>0</v>
      </c>
      <c r="AE26" s="73"/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81"/>
      <c r="AY26" s="73">
        <v>81.400000000000006</v>
      </c>
      <c r="AZ26" s="72">
        <v>76.099999999999994</v>
      </c>
      <c r="BA26" s="72">
        <v>1016.3</v>
      </c>
      <c r="BB26" s="72">
        <v>1016.5</v>
      </c>
      <c r="BC26" s="72">
        <v>0</v>
      </c>
      <c r="BD26" s="72">
        <v>0</v>
      </c>
      <c r="BE26" s="72">
        <v>2.4</v>
      </c>
      <c r="BF26" s="72">
        <v>0</v>
      </c>
      <c r="BG26" s="72" t="s">
        <v>17</v>
      </c>
      <c r="BH26" s="72">
        <v>13</v>
      </c>
      <c r="BM26" s="92">
        <f t="shared" si="2"/>
        <v>0</v>
      </c>
      <c r="BN26" s="93">
        <f t="shared" si="5"/>
        <v>0</v>
      </c>
      <c r="BO26" s="93">
        <f t="shared" si="3"/>
        <v>0</v>
      </c>
      <c r="BP26" s="93">
        <f t="shared" si="4"/>
        <v>0</v>
      </c>
    </row>
    <row r="27" spans="1:68" s="20" customFormat="1" x14ac:dyDescent="0.25">
      <c r="A27" s="40">
        <v>42126</v>
      </c>
      <c r="B27" s="49" t="str">
        <f t="shared" si="0"/>
        <v>15122</v>
      </c>
      <c r="C27" s="20" t="s">
        <v>46</v>
      </c>
      <c r="D27" s="20" t="s">
        <v>26</v>
      </c>
      <c r="E27" s="27">
        <v>5</v>
      </c>
      <c r="F27" s="27">
        <v>1</v>
      </c>
      <c r="G27" s="27" t="s">
        <v>53</v>
      </c>
      <c r="H27" s="41">
        <v>1910</v>
      </c>
      <c r="I27" s="41">
        <f t="shared" si="1"/>
        <v>1310</v>
      </c>
      <c r="J27" s="22" t="s">
        <v>17</v>
      </c>
      <c r="K27" s="50"/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D27" s="22">
        <v>0</v>
      </c>
      <c r="AE27" s="41"/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53">
        <v>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4"/>
      <c r="AY27" s="41">
        <v>77</v>
      </c>
      <c r="AZ27" s="27">
        <v>73.099999999999994</v>
      </c>
      <c r="BA27" s="27">
        <v>1016.3</v>
      </c>
      <c r="BB27" s="27">
        <v>1016</v>
      </c>
      <c r="BC27" s="27">
        <v>0</v>
      </c>
      <c r="BD27" s="27">
        <v>1</v>
      </c>
      <c r="BE27" s="27">
        <v>7.4</v>
      </c>
      <c r="BF27" s="27">
        <v>0</v>
      </c>
      <c r="BG27" s="27" t="s">
        <v>18</v>
      </c>
      <c r="BH27" s="27">
        <v>13</v>
      </c>
      <c r="BM27" s="90">
        <f t="shared" si="2"/>
        <v>0</v>
      </c>
      <c r="BN27" s="91">
        <f t="shared" si="5"/>
        <v>0</v>
      </c>
      <c r="BO27" s="91">
        <f t="shared" si="3"/>
        <v>0</v>
      </c>
      <c r="BP27" s="91">
        <f t="shared" si="4"/>
        <v>0</v>
      </c>
    </row>
    <row r="28" spans="1:68" s="55" customFormat="1" x14ac:dyDescent="0.25">
      <c r="A28" s="40">
        <v>42126</v>
      </c>
      <c r="B28" s="49" t="str">
        <f t="shared" si="0"/>
        <v>15122</v>
      </c>
      <c r="C28" s="20" t="s">
        <v>46</v>
      </c>
      <c r="D28" s="20" t="s">
        <v>26</v>
      </c>
      <c r="E28" s="27">
        <v>5</v>
      </c>
      <c r="F28" s="27">
        <v>2</v>
      </c>
      <c r="G28" s="27" t="s">
        <v>53</v>
      </c>
      <c r="H28" s="41">
        <v>1908</v>
      </c>
      <c r="I28" s="41">
        <f t="shared" si="1"/>
        <v>1308</v>
      </c>
      <c r="J28" s="22" t="s">
        <v>17</v>
      </c>
      <c r="K28" s="50"/>
      <c r="L28" s="27">
        <v>1</v>
      </c>
      <c r="M28" s="27">
        <v>1</v>
      </c>
      <c r="N28" s="27">
        <v>1</v>
      </c>
      <c r="O28" s="27">
        <v>0</v>
      </c>
      <c r="P28" s="27">
        <v>0</v>
      </c>
      <c r="Q28" s="27">
        <v>0</v>
      </c>
      <c r="R28" s="41"/>
      <c r="S28" s="50"/>
      <c r="T28" s="50" t="s">
        <v>56</v>
      </c>
      <c r="U28" s="50"/>
      <c r="V28" s="50" t="s">
        <v>27</v>
      </c>
      <c r="W28" s="50" t="s">
        <v>58</v>
      </c>
      <c r="X28" s="50">
        <v>170</v>
      </c>
      <c r="Y28" s="50"/>
      <c r="Z28" s="50"/>
      <c r="AA28" s="50"/>
      <c r="AB28" s="50"/>
      <c r="AD28" s="21">
        <v>1</v>
      </c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53">
        <v>0</v>
      </c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7"/>
      <c r="AY28" s="41">
        <v>77</v>
      </c>
      <c r="AZ28" s="27">
        <v>73.099999999999994</v>
      </c>
      <c r="BA28" s="27">
        <v>1016.3</v>
      </c>
      <c r="BB28" s="27">
        <v>1016</v>
      </c>
      <c r="BC28" s="27">
        <v>0</v>
      </c>
      <c r="BD28" s="27">
        <v>1</v>
      </c>
      <c r="BE28" s="41">
        <v>9.3000000000000007</v>
      </c>
      <c r="BF28" s="27">
        <v>0</v>
      </c>
      <c r="BG28" s="27" t="s">
        <v>18</v>
      </c>
      <c r="BH28" s="27">
        <v>13</v>
      </c>
      <c r="BM28" s="90">
        <f t="shared" si="2"/>
        <v>0</v>
      </c>
      <c r="BN28" s="91">
        <f t="shared" si="5"/>
        <v>0</v>
      </c>
      <c r="BO28" s="91">
        <f t="shared" si="3"/>
        <v>0</v>
      </c>
      <c r="BP28" s="91">
        <f t="shared" si="4"/>
        <v>1</v>
      </c>
    </row>
    <row r="29" spans="1:68" s="20" customFormat="1" x14ac:dyDescent="0.25">
      <c r="A29" s="40">
        <v>42126</v>
      </c>
      <c r="B29" s="49" t="str">
        <f t="shared" si="0"/>
        <v>15122</v>
      </c>
      <c r="C29" s="20" t="s">
        <v>46</v>
      </c>
      <c r="D29" s="20" t="s">
        <v>26</v>
      </c>
      <c r="E29" s="27">
        <v>5</v>
      </c>
      <c r="F29" s="27">
        <v>3</v>
      </c>
      <c r="G29" s="27" t="s">
        <v>53</v>
      </c>
      <c r="H29" s="41">
        <v>1850</v>
      </c>
      <c r="I29" s="41">
        <f t="shared" si="1"/>
        <v>1250</v>
      </c>
      <c r="J29" s="22" t="s">
        <v>17</v>
      </c>
      <c r="K29" s="50"/>
      <c r="L29" s="27">
        <v>0</v>
      </c>
      <c r="M29" s="27">
        <v>0</v>
      </c>
      <c r="N29" s="27">
        <v>0</v>
      </c>
      <c r="O29" s="27">
        <v>1</v>
      </c>
      <c r="P29" s="27">
        <v>1</v>
      </c>
      <c r="Q29" s="27">
        <v>1</v>
      </c>
      <c r="R29" s="27"/>
      <c r="S29" s="53"/>
      <c r="T29" s="50" t="s">
        <v>44</v>
      </c>
      <c r="U29" s="50"/>
      <c r="V29" s="50" t="s">
        <v>27</v>
      </c>
      <c r="W29" s="50" t="s">
        <v>19</v>
      </c>
      <c r="X29" s="50">
        <v>110</v>
      </c>
      <c r="Y29" s="53"/>
      <c r="Z29" s="53"/>
      <c r="AA29" s="53"/>
      <c r="AB29" s="53"/>
      <c r="AD29" s="22">
        <v>1</v>
      </c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53">
        <v>0</v>
      </c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4"/>
      <c r="AY29" s="41">
        <v>77</v>
      </c>
      <c r="AZ29" s="27">
        <v>73.099999999999994</v>
      </c>
      <c r="BA29" s="27">
        <v>1016.3</v>
      </c>
      <c r="BB29" s="27">
        <v>1016</v>
      </c>
      <c r="BC29" s="27">
        <v>0</v>
      </c>
      <c r="BD29" s="27">
        <v>1</v>
      </c>
      <c r="BE29" s="27">
        <v>5</v>
      </c>
      <c r="BF29" s="27">
        <v>0</v>
      </c>
      <c r="BG29" s="27" t="s">
        <v>18</v>
      </c>
      <c r="BH29" s="27">
        <v>13</v>
      </c>
      <c r="BM29" s="90">
        <f t="shared" si="2"/>
        <v>0</v>
      </c>
      <c r="BN29" s="91">
        <f t="shared" si="5"/>
        <v>0</v>
      </c>
      <c r="BO29" s="91">
        <f t="shared" si="3"/>
        <v>0</v>
      </c>
      <c r="BP29" s="91">
        <f t="shared" si="4"/>
        <v>0</v>
      </c>
    </row>
    <row r="30" spans="1:68" s="20" customFormat="1" x14ac:dyDescent="0.25">
      <c r="A30" s="40">
        <v>42126</v>
      </c>
      <c r="B30" s="49" t="str">
        <f t="shared" si="0"/>
        <v>15122</v>
      </c>
      <c r="C30" s="20" t="s">
        <v>46</v>
      </c>
      <c r="D30" s="20" t="s">
        <v>26</v>
      </c>
      <c r="E30" s="27">
        <v>5</v>
      </c>
      <c r="F30" s="27">
        <v>4</v>
      </c>
      <c r="G30" s="27" t="s">
        <v>53</v>
      </c>
      <c r="H30" s="41">
        <v>1842</v>
      </c>
      <c r="I30" s="41">
        <f t="shared" si="1"/>
        <v>1242</v>
      </c>
      <c r="J30" s="22" t="s">
        <v>17</v>
      </c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53"/>
      <c r="T30" s="53"/>
      <c r="U30" s="53"/>
      <c r="V30" s="53"/>
      <c r="W30" s="53"/>
      <c r="X30" s="53"/>
      <c r="Y30" s="53"/>
      <c r="Z30" s="53"/>
      <c r="AA30" s="53"/>
      <c r="AB30" s="53"/>
      <c r="AD30" s="22">
        <v>0</v>
      </c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53">
        <v>0</v>
      </c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4"/>
      <c r="AY30" s="41">
        <v>77</v>
      </c>
      <c r="AZ30" s="27">
        <v>73.099999999999994</v>
      </c>
      <c r="BA30" s="27">
        <v>1016.3</v>
      </c>
      <c r="BB30" s="27">
        <v>1016</v>
      </c>
      <c r="BC30" s="27">
        <v>0</v>
      </c>
      <c r="BD30" s="27">
        <v>1</v>
      </c>
      <c r="BE30" s="27">
        <v>7.5</v>
      </c>
      <c r="BF30" s="27">
        <v>0</v>
      </c>
      <c r="BG30" s="27" t="s">
        <v>18</v>
      </c>
      <c r="BH30" s="27">
        <v>13</v>
      </c>
      <c r="BM30" s="90">
        <f t="shared" si="2"/>
        <v>0</v>
      </c>
      <c r="BN30" s="91">
        <f t="shared" si="5"/>
        <v>0</v>
      </c>
      <c r="BO30" s="91">
        <f t="shared" si="3"/>
        <v>0</v>
      </c>
      <c r="BP30" s="91">
        <f t="shared" si="4"/>
        <v>0</v>
      </c>
    </row>
    <row r="31" spans="1:68" s="20" customFormat="1" x14ac:dyDescent="0.25">
      <c r="A31" s="40">
        <v>42126</v>
      </c>
      <c r="B31" s="49" t="str">
        <f t="shared" si="0"/>
        <v>15122</v>
      </c>
      <c r="C31" s="20" t="s">
        <v>46</v>
      </c>
      <c r="D31" s="20" t="s">
        <v>26</v>
      </c>
      <c r="E31" s="27">
        <v>5</v>
      </c>
      <c r="F31" s="27">
        <v>5</v>
      </c>
      <c r="G31" s="27" t="s">
        <v>53</v>
      </c>
      <c r="H31" s="41">
        <v>1833</v>
      </c>
      <c r="I31" s="41">
        <f t="shared" si="1"/>
        <v>1233</v>
      </c>
      <c r="J31" s="22" t="s">
        <v>17</v>
      </c>
      <c r="K31" s="50"/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/>
      <c r="S31" s="53"/>
      <c r="T31" s="53"/>
      <c r="U31" s="53"/>
      <c r="V31" s="53"/>
      <c r="W31" s="53"/>
      <c r="X31" s="53"/>
      <c r="Y31" s="53"/>
      <c r="Z31" s="53"/>
      <c r="AA31" s="53"/>
      <c r="AB31" s="53"/>
      <c r="AD31" s="22">
        <v>0</v>
      </c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53">
        <v>0</v>
      </c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4"/>
      <c r="AY31" s="41">
        <v>77</v>
      </c>
      <c r="AZ31" s="27">
        <v>73.099999999999994</v>
      </c>
      <c r="BA31" s="27">
        <v>1016.3</v>
      </c>
      <c r="BB31" s="27">
        <v>1016</v>
      </c>
      <c r="BC31" s="27">
        <v>0</v>
      </c>
      <c r="BD31" s="27">
        <v>1</v>
      </c>
      <c r="BE31" s="27">
        <v>9</v>
      </c>
      <c r="BF31" s="27">
        <v>0</v>
      </c>
      <c r="BG31" s="27" t="s">
        <v>18</v>
      </c>
      <c r="BH31" s="27">
        <v>13</v>
      </c>
      <c r="BM31" s="90">
        <f t="shared" si="2"/>
        <v>0</v>
      </c>
      <c r="BN31" s="91">
        <f t="shared" si="5"/>
        <v>0</v>
      </c>
      <c r="BO31" s="91">
        <f t="shared" si="3"/>
        <v>0</v>
      </c>
      <c r="BP31" s="91">
        <f t="shared" si="4"/>
        <v>0</v>
      </c>
    </row>
    <row r="32" spans="1:68" s="20" customFormat="1" x14ac:dyDescent="0.25">
      <c r="A32" s="40">
        <v>42126</v>
      </c>
      <c r="B32" s="49" t="str">
        <f t="shared" si="0"/>
        <v>15122</v>
      </c>
      <c r="C32" s="20" t="s">
        <v>46</v>
      </c>
      <c r="D32" s="20" t="s">
        <v>26</v>
      </c>
      <c r="E32" s="27">
        <v>5</v>
      </c>
      <c r="F32" s="27">
        <v>6</v>
      </c>
      <c r="G32" s="27" t="s">
        <v>53</v>
      </c>
      <c r="H32" s="41">
        <v>1823</v>
      </c>
      <c r="I32" s="41">
        <f t="shared" si="1"/>
        <v>1223</v>
      </c>
      <c r="J32" s="22" t="s">
        <v>17</v>
      </c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53"/>
      <c r="T32" s="53"/>
      <c r="U32" s="53"/>
      <c r="V32" s="53"/>
      <c r="W32" s="53"/>
      <c r="X32" s="53"/>
      <c r="Y32" s="53"/>
      <c r="Z32" s="53"/>
      <c r="AA32" s="53"/>
      <c r="AB32" s="53"/>
      <c r="AD32" s="22">
        <v>0</v>
      </c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53">
        <v>0</v>
      </c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4"/>
      <c r="AY32" s="41">
        <v>77</v>
      </c>
      <c r="AZ32" s="27">
        <v>73.099999999999994</v>
      </c>
      <c r="BA32" s="27">
        <v>1016.3</v>
      </c>
      <c r="BB32" s="27">
        <v>1016</v>
      </c>
      <c r="BC32" s="27">
        <v>0</v>
      </c>
      <c r="BD32" s="27">
        <v>0</v>
      </c>
      <c r="BE32" s="27">
        <v>6</v>
      </c>
      <c r="BF32" s="27">
        <v>0</v>
      </c>
      <c r="BG32" s="27" t="s">
        <v>18</v>
      </c>
      <c r="BH32" s="27">
        <v>13</v>
      </c>
      <c r="BM32" s="90">
        <f t="shared" si="2"/>
        <v>0</v>
      </c>
      <c r="BN32" s="91">
        <f t="shared" si="5"/>
        <v>0</v>
      </c>
      <c r="BO32" s="91">
        <f t="shared" si="3"/>
        <v>0</v>
      </c>
      <c r="BP32" s="91">
        <f t="shared" si="4"/>
        <v>0</v>
      </c>
    </row>
    <row r="33" spans="1:68" s="20" customFormat="1" x14ac:dyDescent="0.25">
      <c r="A33" s="40">
        <v>42126</v>
      </c>
      <c r="B33" s="49" t="str">
        <f t="shared" si="0"/>
        <v>15122</v>
      </c>
      <c r="C33" s="20" t="s">
        <v>46</v>
      </c>
      <c r="D33" s="20" t="s">
        <v>26</v>
      </c>
      <c r="E33" s="27">
        <v>5</v>
      </c>
      <c r="F33" s="27">
        <v>7</v>
      </c>
      <c r="G33" s="27" t="s">
        <v>53</v>
      </c>
      <c r="H33" s="41">
        <v>1809</v>
      </c>
      <c r="I33" s="41">
        <f t="shared" si="1"/>
        <v>1209</v>
      </c>
      <c r="J33" s="22" t="s">
        <v>17</v>
      </c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/>
      <c r="S33" s="53"/>
      <c r="T33" s="53"/>
      <c r="U33" s="53"/>
      <c r="V33" s="53"/>
      <c r="W33" s="53"/>
      <c r="X33" s="53"/>
      <c r="Y33" s="53"/>
      <c r="Z33" s="53"/>
      <c r="AA33" s="53"/>
      <c r="AB33" s="53"/>
      <c r="AD33" s="22">
        <v>0</v>
      </c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53">
        <v>0</v>
      </c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4"/>
      <c r="AY33" s="41">
        <v>77</v>
      </c>
      <c r="AZ33" s="27">
        <v>73.099999999999994</v>
      </c>
      <c r="BA33" s="27">
        <v>1016.3</v>
      </c>
      <c r="BB33" s="27">
        <v>1016</v>
      </c>
      <c r="BC33" s="27">
        <v>0</v>
      </c>
      <c r="BD33" s="27">
        <v>0</v>
      </c>
      <c r="BE33" s="27">
        <v>5.5</v>
      </c>
      <c r="BF33" s="27">
        <v>0</v>
      </c>
      <c r="BG33" s="27" t="s">
        <v>18</v>
      </c>
      <c r="BH33" s="27">
        <v>13</v>
      </c>
      <c r="BM33" s="90">
        <f t="shared" si="2"/>
        <v>0</v>
      </c>
      <c r="BN33" s="91">
        <f t="shared" si="5"/>
        <v>0</v>
      </c>
      <c r="BO33" s="91">
        <f t="shared" si="3"/>
        <v>0</v>
      </c>
      <c r="BP33" s="91">
        <f t="shared" si="4"/>
        <v>0</v>
      </c>
    </row>
    <row r="34" spans="1:68" s="71" customFormat="1" x14ac:dyDescent="0.25">
      <c r="A34" s="69">
        <v>42126</v>
      </c>
      <c r="B34" s="70" t="str">
        <f t="shared" si="0"/>
        <v>15122</v>
      </c>
      <c r="C34" s="71" t="s">
        <v>46</v>
      </c>
      <c r="D34" s="71" t="s">
        <v>26</v>
      </c>
      <c r="E34" s="72">
        <v>5</v>
      </c>
      <c r="F34" s="72">
        <v>8</v>
      </c>
      <c r="G34" s="72" t="s">
        <v>53</v>
      </c>
      <c r="H34" s="73">
        <v>1756</v>
      </c>
      <c r="I34" s="73">
        <f t="shared" si="1"/>
        <v>1156</v>
      </c>
      <c r="J34" s="75" t="s">
        <v>17</v>
      </c>
      <c r="K34" s="73"/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D34" s="75">
        <v>0</v>
      </c>
      <c r="AE34" s="73"/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81"/>
      <c r="AY34" s="73">
        <v>77</v>
      </c>
      <c r="AZ34" s="72">
        <v>73.099999999999994</v>
      </c>
      <c r="BA34" s="72">
        <v>1016.3</v>
      </c>
      <c r="BB34" s="72">
        <v>1016</v>
      </c>
      <c r="BC34" s="72">
        <v>0</v>
      </c>
      <c r="BD34" s="72">
        <v>0</v>
      </c>
      <c r="BE34" s="72">
        <v>6.5</v>
      </c>
      <c r="BF34" s="72">
        <v>0</v>
      </c>
      <c r="BG34" s="72" t="s">
        <v>18</v>
      </c>
      <c r="BH34" s="72">
        <v>13</v>
      </c>
      <c r="BM34" s="92">
        <f t="shared" si="2"/>
        <v>0</v>
      </c>
      <c r="BN34" s="93">
        <f t="shared" si="5"/>
        <v>0</v>
      </c>
      <c r="BO34" s="93">
        <f t="shared" si="3"/>
        <v>0</v>
      </c>
      <c r="BP34" s="93">
        <f t="shared" si="4"/>
        <v>0</v>
      </c>
    </row>
    <row r="35" spans="1:68" s="20" customFormat="1" x14ac:dyDescent="0.25">
      <c r="A35" s="40">
        <v>42127</v>
      </c>
      <c r="B35" s="49" t="str">
        <f t="shared" si="0"/>
        <v>15123</v>
      </c>
      <c r="C35" s="20" t="s">
        <v>46</v>
      </c>
      <c r="D35" s="20" t="s">
        <v>50</v>
      </c>
      <c r="E35" s="27">
        <v>6</v>
      </c>
      <c r="F35" s="27">
        <v>1</v>
      </c>
      <c r="G35" s="27" t="s">
        <v>53</v>
      </c>
      <c r="H35" s="41">
        <v>1857</v>
      </c>
      <c r="I35" s="41">
        <f t="shared" si="1"/>
        <v>1257</v>
      </c>
      <c r="J35" s="22" t="s">
        <v>17</v>
      </c>
      <c r="K35" s="50"/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/>
      <c r="S35" s="53"/>
      <c r="T35" s="53"/>
      <c r="U35" s="53"/>
      <c r="V35" s="53"/>
      <c r="W35" s="53"/>
      <c r="X35" s="53"/>
      <c r="Y35" s="53"/>
      <c r="Z35" s="53"/>
      <c r="AA35" s="53"/>
      <c r="AB35" s="53"/>
      <c r="AD35" s="22">
        <v>0</v>
      </c>
      <c r="AE35" s="41"/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53">
        <v>0</v>
      </c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4"/>
      <c r="AY35" s="41">
        <v>79.400000000000006</v>
      </c>
      <c r="AZ35" s="27">
        <v>76.3</v>
      </c>
      <c r="BA35" s="27">
        <v>1016.8</v>
      </c>
      <c r="BB35" s="27">
        <v>1017.5</v>
      </c>
      <c r="BC35" s="27">
        <v>0</v>
      </c>
      <c r="BD35" s="27">
        <v>2</v>
      </c>
      <c r="BE35" s="27">
        <v>7.3</v>
      </c>
      <c r="BF35" s="27">
        <v>0</v>
      </c>
      <c r="BG35" s="27" t="s">
        <v>17</v>
      </c>
      <c r="BH35" s="27">
        <v>14</v>
      </c>
      <c r="BM35" s="90">
        <f t="shared" si="2"/>
        <v>0</v>
      </c>
      <c r="BN35" s="91">
        <f t="shared" si="5"/>
        <v>0</v>
      </c>
      <c r="BO35" s="91">
        <f t="shared" si="3"/>
        <v>0</v>
      </c>
      <c r="BP35" s="91">
        <f t="shared" si="4"/>
        <v>0</v>
      </c>
    </row>
    <row r="36" spans="1:68" s="20" customFormat="1" x14ac:dyDescent="0.25">
      <c r="A36" s="40">
        <v>42127</v>
      </c>
      <c r="B36" s="49" t="str">
        <f t="shared" si="0"/>
        <v>15123</v>
      </c>
      <c r="C36" s="20" t="s">
        <v>46</v>
      </c>
      <c r="D36" s="20" t="s">
        <v>50</v>
      </c>
      <c r="E36" s="27">
        <v>6</v>
      </c>
      <c r="F36" s="27">
        <v>2</v>
      </c>
      <c r="G36" s="27" t="s">
        <v>53</v>
      </c>
      <c r="H36" s="41">
        <v>1845</v>
      </c>
      <c r="I36" s="41">
        <f t="shared" si="1"/>
        <v>1245</v>
      </c>
      <c r="J36" s="22" t="s">
        <v>17</v>
      </c>
      <c r="K36" s="50"/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/>
      <c r="S36" s="53"/>
      <c r="T36" s="53"/>
      <c r="U36" s="53"/>
      <c r="V36" s="53"/>
      <c r="W36" s="53"/>
      <c r="X36" s="53"/>
      <c r="Y36" s="53"/>
      <c r="Z36" s="53"/>
      <c r="AA36" s="53"/>
      <c r="AB36" s="53"/>
      <c r="AD36" s="22">
        <v>0</v>
      </c>
      <c r="AE36" s="41"/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53">
        <v>0</v>
      </c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4"/>
      <c r="AY36" s="41">
        <v>79.400000000000006</v>
      </c>
      <c r="AZ36" s="27">
        <v>76.3</v>
      </c>
      <c r="BA36" s="27">
        <v>1016.8</v>
      </c>
      <c r="BB36" s="27">
        <v>1017.5</v>
      </c>
      <c r="BC36" s="27">
        <v>0</v>
      </c>
      <c r="BD36" s="27">
        <v>2</v>
      </c>
      <c r="BE36" s="27">
        <v>11.8</v>
      </c>
      <c r="BF36" s="27">
        <v>0</v>
      </c>
      <c r="BG36" s="27" t="s">
        <v>18</v>
      </c>
      <c r="BH36" s="27">
        <v>14</v>
      </c>
      <c r="BM36" s="90">
        <f t="shared" si="2"/>
        <v>0</v>
      </c>
      <c r="BN36" s="91">
        <f t="shared" si="5"/>
        <v>0</v>
      </c>
      <c r="BO36" s="91">
        <f t="shared" si="3"/>
        <v>0</v>
      </c>
      <c r="BP36" s="91">
        <f t="shared" si="4"/>
        <v>0</v>
      </c>
    </row>
    <row r="37" spans="1:68" s="20" customFormat="1" x14ac:dyDescent="0.25">
      <c r="A37" s="40">
        <v>42127</v>
      </c>
      <c r="B37" s="49" t="str">
        <f t="shared" si="0"/>
        <v>15123</v>
      </c>
      <c r="C37" s="20" t="s">
        <v>46</v>
      </c>
      <c r="D37" s="20" t="s">
        <v>50</v>
      </c>
      <c r="E37" s="27">
        <v>6</v>
      </c>
      <c r="F37" s="27">
        <v>3</v>
      </c>
      <c r="G37" s="27" t="s">
        <v>53</v>
      </c>
      <c r="H37" s="41">
        <v>1830</v>
      </c>
      <c r="I37" s="41">
        <f t="shared" si="1"/>
        <v>1230</v>
      </c>
      <c r="J37" s="22" t="s">
        <v>17</v>
      </c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53"/>
      <c r="T37" s="53"/>
      <c r="U37" s="53"/>
      <c r="V37" s="53"/>
      <c r="W37" s="53"/>
      <c r="X37" s="53"/>
      <c r="Y37" s="53"/>
      <c r="Z37" s="53"/>
      <c r="AA37" s="53"/>
      <c r="AB37" s="53"/>
      <c r="AD37" s="22">
        <v>0</v>
      </c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53">
        <v>0</v>
      </c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4"/>
      <c r="AY37" s="41">
        <v>79.400000000000006</v>
      </c>
      <c r="AZ37" s="27">
        <v>76.3</v>
      </c>
      <c r="BA37" s="27">
        <v>1016.8</v>
      </c>
      <c r="BB37" s="27">
        <v>1017.5</v>
      </c>
      <c r="BC37" s="27">
        <v>0</v>
      </c>
      <c r="BD37" s="27">
        <v>2</v>
      </c>
      <c r="BE37" s="27">
        <v>11.4</v>
      </c>
      <c r="BF37" s="27">
        <v>0</v>
      </c>
      <c r="BG37" s="27" t="s">
        <v>17</v>
      </c>
      <c r="BH37" s="27">
        <v>14</v>
      </c>
      <c r="BM37" s="90">
        <f t="shared" si="2"/>
        <v>0</v>
      </c>
      <c r="BN37" s="91">
        <f t="shared" si="5"/>
        <v>0</v>
      </c>
      <c r="BO37" s="91">
        <f t="shared" si="3"/>
        <v>0</v>
      </c>
      <c r="BP37" s="91">
        <f t="shared" si="4"/>
        <v>0</v>
      </c>
    </row>
    <row r="38" spans="1:68" s="20" customFormat="1" x14ac:dyDescent="0.25">
      <c r="A38" s="40">
        <v>42127</v>
      </c>
      <c r="B38" s="49" t="str">
        <f t="shared" si="0"/>
        <v>15123</v>
      </c>
      <c r="C38" s="20" t="s">
        <v>46</v>
      </c>
      <c r="D38" s="20" t="s">
        <v>50</v>
      </c>
      <c r="E38" s="27">
        <v>6</v>
      </c>
      <c r="F38" s="27">
        <v>4</v>
      </c>
      <c r="G38" s="27" t="s">
        <v>53</v>
      </c>
      <c r="H38" s="41">
        <v>1820</v>
      </c>
      <c r="I38" s="41">
        <f t="shared" si="1"/>
        <v>1220</v>
      </c>
      <c r="J38" s="22" t="s">
        <v>17</v>
      </c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53"/>
      <c r="T38" s="53"/>
      <c r="U38" s="53"/>
      <c r="V38" s="53"/>
      <c r="W38" s="53"/>
      <c r="X38" s="53"/>
      <c r="Y38" s="53"/>
      <c r="Z38" s="53"/>
      <c r="AA38" s="53"/>
      <c r="AB38" s="53"/>
      <c r="AD38" s="22">
        <v>0</v>
      </c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53">
        <v>0</v>
      </c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4"/>
      <c r="AY38" s="41">
        <v>79.400000000000006</v>
      </c>
      <c r="AZ38" s="27">
        <v>76.3</v>
      </c>
      <c r="BA38" s="27">
        <v>1016.8</v>
      </c>
      <c r="BB38" s="27">
        <v>1017.5</v>
      </c>
      <c r="BC38" s="27">
        <v>0</v>
      </c>
      <c r="BD38" s="27">
        <v>2</v>
      </c>
      <c r="BE38" s="27">
        <v>7.9</v>
      </c>
      <c r="BF38" s="27">
        <v>0</v>
      </c>
      <c r="BG38" s="27" t="s">
        <v>17</v>
      </c>
      <c r="BH38" s="27">
        <v>14</v>
      </c>
      <c r="BM38" s="90">
        <f t="shared" si="2"/>
        <v>0</v>
      </c>
      <c r="BN38" s="91">
        <f t="shared" si="5"/>
        <v>0</v>
      </c>
      <c r="BO38" s="91">
        <f t="shared" si="3"/>
        <v>0</v>
      </c>
      <c r="BP38" s="91">
        <f t="shared" si="4"/>
        <v>0</v>
      </c>
    </row>
    <row r="39" spans="1:68" s="20" customFormat="1" x14ac:dyDescent="0.25">
      <c r="A39" s="40">
        <v>42127</v>
      </c>
      <c r="B39" s="49" t="str">
        <f t="shared" si="0"/>
        <v>15123</v>
      </c>
      <c r="C39" s="20" t="s">
        <v>46</v>
      </c>
      <c r="D39" s="20" t="s">
        <v>50</v>
      </c>
      <c r="E39" s="27">
        <v>6</v>
      </c>
      <c r="F39" s="27">
        <v>5</v>
      </c>
      <c r="G39" s="27" t="s">
        <v>53</v>
      </c>
      <c r="H39" s="41">
        <v>1809</v>
      </c>
      <c r="I39" s="41">
        <f t="shared" si="1"/>
        <v>1209</v>
      </c>
      <c r="J39" s="22" t="s">
        <v>17</v>
      </c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53"/>
      <c r="T39" s="53"/>
      <c r="U39" s="53"/>
      <c r="V39" s="53"/>
      <c r="W39" s="53"/>
      <c r="X39" s="53"/>
      <c r="Y39" s="53"/>
      <c r="Z39" s="53"/>
      <c r="AA39" s="53"/>
      <c r="AB39" s="53"/>
      <c r="AD39" s="22">
        <v>0</v>
      </c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53">
        <v>0</v>
      </c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4"/>
      <c r="AY39" s="41">
        <v>79.400000000000006</v>
      </c>
      <c r="AZ39" s="27">
        <v>76.3</v>
      </c>
      <c r="BA39" s="27">
        <v>1016.8</v>
      </c>
      <c r="BB39" s="27">
        <v>1017.5</v>
      </c>
      <c r="BC39" s="27">
        <v>1</v>
      </c>
      <c r="BD39" s="27">
        <v>2</v>
      </c>
      <c r="BE39" s="27">
        <v>7.9</v>
      </c>
      <c r="BF39" s="27">
        <v>0</v>
      </c>
      <c r="BG39" s="27" t="s">
        <v>17</v>
      </c>
      <c r="BH39" s="27">
        <v>14</v>
      </c>
      <c r="BM39" s="90">
        <f t="shared" si="2"/>
        <v>0</v>
      </c>
      <c r="BN39" s="91">
        <f t="shared" si="5"/>
        <v>0</v>
      </c>
      <c r="BO39" s="91">
        <f t="shared" si="3"/>
        <v>0</v>
      </c>
      <c r="BP39" s="91">
        <f t="shared" si="4"/>
        <v>0</v>
      </c>
    </row>
    <row r="40" spans="1:68" s="20" customFormat="1" x14ac:dyDescent="0.25">
      <c r="A40" s="40">
        <v>42127</v>
      </c>
      <c r="B40" s="49" t="str">
        <f t="shared" si="0"/>
        <v>15123</v>
      </c>
      <c r="C40" s="20" t="s">
        <v>46</v>
      </c>
      <c r="D40" s="20" t="s">
        <v>50</v>
      </c>
      <c r="E40" s="27">
        <v>6</v>
      </c>
      <c r="F40" s="27">
        <v>6</v>
      </c>
      <c r="G40" s="27" t="s">
        <v>53</v>
      </c>
      <c r="H40" s="41">
        <v>1756</v>
      </c>
      <c r="I40" s="41">
        <f t="shared" si="1"/>
        <v>1156</v>
      </c>
      <c r="J40" s="22" t="s">
        <v>17</v>
      </c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53"/>
      <c r="T40" s="53"/>
      <c r="U40" s="53"/>
      <c r="V40" s="53"/>
      <c r="W40" s="53"/>
      <c r="X40" s="53"/>
      <c r="Y40" s="53"/>
      <c r="Z40" s="53"/>
      <c r="AA40" s="53"/>
      <c r="AB40" s="53"/>
      <c r="AD40" s="22">
        <v>0</v>
      </c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53">
        <v>0</v>
      </c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4"/>
      <c r="AY40" s="41">
        <v>79.400000000000006</v>
      </c>
      <c r="AZ40" s="27">
        <v>76.3</v>
      </c>
      <c r="BA40" s="27">
        <v>1016.8</v>
      </c>
      <c r="BB40" s="27">
        <v>1017.5</v>
      </c>
      <c r="BC40" s="27">
        <v>1</v>
      </c>
      <c r="BD40" s="27">
        <v>2</v>
      </c>
      <c r="BE40" s="27">
        <v>11.3</v>
      </c>
      <c r="BF40" s="27">
        <v>0</v>
      </c>
      <c r="BG40" s="27" t="s">
        <v>17</v>
      </c>
      <c r="BH40" s="27">
        <v>14</v>
      </c>
      <c r="BM40" s="90">
        <f t="shared" si="2"/>
        <v>0</v>
      </c>
      <c r="BN40" s="91">
        <f t="shared" si="5"/>
        <v>0</v>
      </c>
      <c r="BO40" s="91">
        <f t="shared" si="3"/>
        <v>0</v>
      </c>
      <c r="BP40" s="91">
        <f t="shared" si="4"/>
        <v>0</v>
      </c>
    </row>
    <row r="41" spans="1:68" s="20" customFormat="1" x14ac:dyDescent="0.25">
      <c r="A41" s="40">
        <v>42127</v>
      </c>
      <c r="B41" s="49" t="str">
        <f t="shared" si="0"/>
        <v>15123</v>
      </c>
      <c r="C41" s="20" t="s">
        <v>46</v>
      </c>
      <c r="D41" s="20" t="s">
        <v>50</v>
      </c>
      <c r="E41" s="27">
        <v>6</v>
      </c>
      <c r="F41" s="27">
        <v>7</v>
      </c>
      <c r="G41" s="27" t="s">
        <v>53</v>
      </c>
      <c r="H41" s="41">
        <v>1745</v>
      </c>
      <c r="I41" s="41">
        <f t="shared" si="1"/>
        <v>1145</v>
      </c>
      <c r="J41" s="22" t="s">
        <v>17</v>
      </c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53"/>
      <c r="T41" s="53"/>
      <c r="U41" s="53"/>
      <c r="V41" s="53"/>
      <c r="W41" s="53"/>
      <c r="X41" s="53"/>
      <c r="Y41" s="53"/>
      <c r="Z41" s="53"/>
      <c r="AA41" s="53"/>
      <c r="AB41" s="53"/>
      <c r="AD41" s="22">
        <v>0</v>
      </c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53">
        <v>0</v>
      </c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4"/>
      <c r="AY41" s="41">
        <v>79.400000000000006</v>
      </c>
      <c r="AZ41" s="27">
        <v>76.3</v>
      </c>
      <c r="BA41" s="27">
        <v>1016.8</v>
      </c>
      <c r="BB41" s="27">
        <v>1017.5</v>
      </c>
      <c r="BC41" s="27">
        <v>1</v>
      </c>
      <c r="BD41" s="27">
        <v>1</v>
      </c>
      <c r="BE41" s="27">
        <v>9.9</v>
      </c>
      <c r="BF41" s="27">
        <v>0</v>
      </c>
      <c r="BG41" s="27" t="s">
        <v>17</v>
      </c>
      <c r="BH41" s="27">
        <v>14</v>
      </c>
      <c r="BM41" s="90">
        <f t="shared" si="2"/>
        <v>0</v>
      </c>
      <c r="BN41" s="91">
        <f t="shared" si="5"/>
        <v>0</v>
      </c>
      <c r="BO41" s="91">
        <f t="shared" si="3"/>
        <v>0</v>
      </c>
      <c r="BP41" s="91">
        <f t="shared" si="4"/>
        <v>0</v>
      </c>
    </row>
    <row r="42" spans="1:68" s="71" customFormat="1" x14ac:dyDescent="0.25">
      <c r="A42" s="69">
        <v>42127</v>
      </c>
      <c r="B42" s="70" t="str">
        <f t="shared" si="0"/>
        <v>15123</v>
      </c>
      <c r="C42" s="71" t="s">
        <v>46</v>
      </c>
      <c r="D42" s="71" t="s">
        <v>50</v>
      </c>
      <c r="E42" s="72">
        <v>6</v>
      </c>
      <c r="F42" s="72">
        <v>8</v>
      </c>
      <c r="G42" s="72" t="s">
        <v>53</v>
      </c>
      <c r="H42" s="73">
        <v>1734</v>
      </c>
      <c r="I42" s="73">
        <f t="shared" si="1"/>
        <v>1134</v>
      </c>
      <c r="J42" s="75" t="s">
        <v>17</v>
      </c>
      <c r="K42" s="73"/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D42" s="75">
        <v>0</v>
      </c>
      <c r="AE42" s="73"/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81"/>
      <c r="AY42" s="73">
        <v>79.400000000000006</v>
      </c>
      <c r="AZ42" s="72">
        <v>76.3</v>
      </c>
      <c r="BA42" s="72">
        <v>1016.8</v>
      </c>
      <c r="BB42" s="72">
        <v>1017.5</v>
      </c>
      <c r="BC42" s="72">
        <v>1</v>
      </c>
      <c r="BD42" s="72">
        <v>1</v>
      </c>
      <c r="BE42" s="72">
        <v>3.7</v>
      </c>
      <c r="BF42" s="72">
        <v>0</v>
      </c>
      <c r="BG42" s="72" t="s">
        <v>17</v>
      </c>
      <c r="BH42" s="72">
        <v>14</v>
      </c>
      <c r="BM42" s="92">
        <f t="shared" si="2"/>
        <v>0</v>
      </c>
      <c r="BN42" s="93">
        <f t="shared" si="5"/>
        <v>0</v>
      </c>
      <c r="BO42" s="93">
        <f t="shared" si="3"/>
        <v>0</v>
      </c>
      <c r="BP42" s="93">
        <f t="shared" si="4"/>
        <v>0</v>
      </c>
    </row>
    <row r="43" spans="1:68" s="20" customFormat="1" x14ac:dyDescent="0.25">
      <c r="A43" s="40">
        <v>42125</v>
      </c>
      <c r="B43" s="49" t="str">
        <f t="shared" si="0"/>
        <v>15121</v>
      </c>
      <c r="C43" s="20" t="s">
        <v>46</v>
      </c>
      <c r="D43" s="20" t="s">
        <v>26</v>
      </c>
      <c r="E43" s="27">
        <v>9</v>
      </c>
      <c r="F43" s="27">
        <v>1</v>
      </c>
      <c r="G43" s="27" t="s">
        <v>53</v>
      </c>
      <c r="H43" s="41">
        <v>1906</v>
      </c>
      <c r="I43" s="41">
        <f t="shared" si="1"/>
        <v>1306</v>
      </c>
      <c r="J43" s="22" t="s">
        <v>17</v>
      </c>
      <c r="K43" s="50"/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/>
      <c r="S43" s="53"/>
      <c r="T43" s="53"/>
      <c r="U43" s="53"/>
      <c r="V43" s="53"/>
      <c r="W43" s="53"/>
      <c r="X43" s="53"/>
      <c r="Y43" s="53"/>
      <c r="Z43" s="53"/>
      <c r="AA43" s="53"/>
      <c r="AB43" s="53"/>
      <c r="AD43" s="22">
        <v>0</v>
      </c>
      <c r="AE43" s="41"/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53">
        <v>0</v>
      </c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4"/>
      <c r="AY43" s="41">
        <v>76.599999999999994</v>
      </c>
      <c r="AZ43" s="27">
        <v>74.5</v>
      </c>
      <c r="BA43" s="27">
        <v>1016.3</v>
      </c>
      <c r="BB43" s="27">
        <v>1016.5</v>
      </c>
      <c r="BC43" s="27">
        <v>0</v>
      </c>
      <c r="BD43" s="27">
        <v>2</v>
      </c>
      <c r="BE43" s="27">
        <v>4</v>
      </c>
      <c r="BF43" s="27">
        <v>0</v>
      </c>
      <c r="BG43" s="27" t="s">
        <v>17</v>
      </c>
      <c r="BH43" s="27">
        <v>13</v>
      </c>
      <c r="BM43" s="90">
        <f t="shared" si="2"/>
        <v>0</v>
      </c>
      <c r="BN43" s="91">
        <f t="shared" si="5"/>
        <v>0</v>
      </c>
      <c r="BO43" s="91">
        <f t="shared" si="3"/>
        <v>0</v>
      </c>
      <c r="BP43" s="91">
        <f t="shared" si="4"/>
        <v>0</v>
      </c>
    </row>
    <row r="44" spans="1:68" s="20" customFormat="1" x14ac:dyDescent="0.25">
      <c r="A44" s="40">
        <v>42125</v>
      </c>
      <c r="B44" s="49" t="str">
        <f t="shared" si="0"/>
        <v>15121</v>
      </c>
      <c r="C44" s="20" t="s">
        <v>46</v>
      </c>
      <c r="D44" s="20" t="s">
        <v>26</v>
      </c>
      <c r="E44" s="27">
        <v>9</v>
      </c>
      <c r="F44" s="27">
        <v>2</v>
      </c>
      <c r="G44" s="27" t="s">
        <v>53</v>
      </c>
      <c r="H44" s="41">
        <v>1857</v>
      </c>
      <c r="I44" s="41">
        <f t="shared" si="1"/>
        <v>1257</v>
      </c>
      <c r="J44" s="22" t="s">
        <v>17</v>
      </c>
      <c r="K44" s="50"/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/>
      <c r="S44" s="53"/>
      <c r="T44" s="53"/>
      <c r="U44" s="53"/>
      <c r="V44" s="53"/>
      <c r="W44" s="53"/>
      <c r="X44" s="53"/>
      <c r="Y44" s="53"/>
      <c r="Z44" s="53"/>
      <c r="AA44" s="53"/>
      <c r="AB44" s="53"/>
      <c r="AD44" s="22">
        <v>0</v>
      </c>
      <c r="AE44" s="41"/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53">
        <v>0</v>
      </c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4"/>
      <c r="AY44" s="41">
        <v>76.599999999999994</v>
      </c>
      <c r="AZ44" s="27">
        <v>74.5</v>
      </c>
      <c r="BA44" s="27">
        <v>1016.3</v>
      </c>
      <c r="BB44" s="27">
        <v>1016.5</v>
      </c>
      <c r="BC44" s="27">
        <v>0</v>
      </c>
      <c r="BD44" s="27">
        <v>1</v>
      </c>
      <c r="BE44" s="27">
        <v>3.5</v>
      </c>
      <c r="BF44" s="27">
        <v>0</v>
      </c>
      <c r="BG44" s="27" t="s">
        <v>17</v>
      </c>
      <c r="BH44" s="27">
        <v>13</v>
      </c>
      <c r="BM44" s="90">
        <f t="shared" si="2"/>
        <v>0</v>
      </c>
      <c r="BN44" s="91">
        <f t="shared" si="5"/>
        <v>0</v>
      </c>
      <c r="BO44" s="91">
        <f t="shared" si="3"/>
        <v>0</v>
      </c>
      <c r="BP44" s="91">
        <f t="shared" si="4"/>
        <v>0</v>
      </c>
    </row>
    <row r="45" spans="1:68" s="20" customFormat="1" x14ac:dyDescent="0.25">
      <c r="A45" s="40">
        <v>42125</v>
      </c>
      <c r="B45" s="49" t="str">
        <f t="shared" si="0"/>
        <v>15121</v>
      </c>
      <c r="C45" s="20" t="s">
        <v>46</v>
      </c>
      <c r="D45" s="20" t="s">
        <v>26</v>
      </c>
      <c r="E45" s="27">
        <v>9</v>
      </c>
      <c r="F45" s="27">
        <v>3</v>
      </c>
      <c r="G45" s="27" t="s">
        <v>53</v>
      </c>
      <c r="H45" s="41">
        <v>1849</v>
      </c>
      <c r="I45" s="41">
        <f t="shared" si="1"/>
        <v>1249</v>
      </c>
      <c r="J45" s="22" t="s">
        <v>17</v>
      </c>
      <c r="K45" s="50"/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/>
      <c r="S45" s="53"/>
      <c r="T45" s="53"/>
      <c r="U45" s="53"/>
      <c r="V45" s="53"/>
      <c r="W45" s="53"/>
      <c r="X45" s="53"/>
      <c r="Y45" s="53"/>
      <c r="Z45" s="53"/>
      <c r="AA45" s="53"/>
      <c r="AB45" s="53"/>
      <c r="AD45" s="22">
        <v>0</v>
      </c>
      <c r="AE45" s="41"/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53">
        <v>0</v>
      </c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4"/>
      <c r="AY45" s="41">
        <v>76.599999999999994</v>
      </c>
      <c r="AZ45" s="27">
        <v>74.5</v>
      </c>
      <c r="BA45" s="27">
        <v>1016.3</v>
      </c>
      <c r="BB45" s="27">
        <v>1016.5</v>
      </c>
      <c r="BC45" s="27">
        <v>1</v>
      </c>
      <c r="BD45" s="27">
        <v>1</v>
      </c>
      <c r="BE45" s="27">
        <v>4</v>
      </c>
      <c r="BF45" s="27">
        <v>0</v>
      </c>
      <c r="BG45" s="27" t="s">
        <v>17</v>
      </c>
      <c r="BH45" s="27">
        <v>13</v>
      </c>
      <c r="BM45" s="90">
        <f t="shared" si="2"/>
        <v>0</v>
      </c>
      <c r="BN45" s="91">
        <f t="shared" si="5"/>
        <v>0</v>
      </c>
      <c r="BO45" s="91">
        <f t="shared" si="3"/>
        <v>0</v>
      </c>
      <c r="BP45" s="91">
        <f t="shared" si="4"/>
        <v>0</v>
      </c>
    </row>
    <row r="46" spans="1:68" s="20" customFormat="1" x14ac:dyDescent="0.25">
      <c r="A46" s="40">
        <v>42125</v>
      </c>
      <c r="B46" s="49" t="str">
        <f t="shared" si="0"/>
        <v>15121</v>
      </c>
      <c r="C46" s="20" t="s">
        <v>46</v>
      </c>
      <c r="D46" s="20" t="s">
        <v>26</v>
      </c>
      <c r="E46" s="27">
        <v>9</v>
      </c>
      <c r="F46" s="27">
        <v>4</v>
      </c>
      <c r="G46" s="27" t="s">
        <v>53</v>
      </c>
      <c r="H46" s="41">
        <v>1839</v>
      </c>
      <c r="I46" s="41">
        <f t="shared" si="1"/>
        <v>1239</v>
      </c>
      <c r="J46" s="22" t="s">
        <v>17</v>
      </c>
      <c r="K46" s="50"/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/>
      <c r="S46" s="53"/>
      <c r="T46" s="53"/>
      <c r="U46" s="53"/>
      <c r="V46" s="53"/>
      <c r="W46" s="53"/>
      <c r="X46" s="53"/>
      <c r="Y46" s="53"/>
      <c r="Z46" s="53"/>
      <c r="AA46" s="53"/>
      <c r="AB46" s="53"/>
      <c r="AD46" s="22">
        <v>0</v>
      </c>
      <c r="AE46" s="41"/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53">
        <v>0</v>
      </c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4"/>
      <c r="AY46" s="41">
        <v>76.599999999999994</v>
      </c>
      <c r="AZ46" s="27">
        <v>74.5</v>
      </c>
      <c r="BA46" s="27">
        <v>1016.3</v>
      </c>
      <c r="BB46" s="27">
        <v>1016.5</v>
      </c>
      <c r="BC46" s="27">
        <v>1</v>
      </c>
      <c r="BD46" s="27">
        <v>1</v>
      </c>
      <c r="BE46" s="27">
        <v>7.8</v>
      </c>
      <c r="BF46" s="27">
        <v>0</v>
      </c>
      <c r="BG46" s="27" t="s">
        <v>17</v>
      </c>
      <c r="BH46" s="27">
        <v>13</v>
      </c>
      <c r="BM46" s="90">
        <f t="shared" si="2"/>
        <v>0</v>
      </c>
      <c r="BN46" s="91">
        <f t="shared" si="5"/>
        <v>0</v>
      </c>
      <c r="BO46" s="91">
        <f t="shared" si="3"/>
        <v>0</v>
      </c>
      <c r="BP46" s="91">
        <f t="shared" si="4"/>
        <v>0</v>
      </c>
    </row>
    <row r="47" spans="1:68" s="20" customFormat="1" x14ac:dyDescent="0.25">
      <c r="A47" s="40">
        <v>42125</v>
      </c>
      <c r="B47" s="49" t="str">
        <f t="shared" si="0"/>
        <v>15121</v>
      </c>
      <c r="C47" s="20" t="s">
        <v>46</v>
      </c>
      <c r="D47" s="20" t="s">
        <v>26</v>
      </c>
      <c r="E47" s="27">
        <v>9</v>
      </c>
      <c r="F47" s="27">
        <v>5</v>
      </c>
      <c r="G47" s="27" t="s">
        <v>53</v>
      </c>
      <c r="H47" s="41">
        <v>1831</v>
      </c>
      <c r="I47" s="41">
        <f t="shared" si="1"/>
        <v>1231</v>
      </c>
      <c r="J47" s="22" t="s">
        <v>17</v>
      </c>
      <c r="K47" s="50"/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/>
      <c r="S47" s="53"/>
      <c r="T47" s="53"/>
      <c r="U47" s="53"/>
      <c r="V47" s="53"/>
      <c r="W47" s="53"/>
      <c r="X47" s="53"/>
      <c r="Y47" s="53"/>
      <c r="Z47" s="53"/>
      <c r="AA47" s="53"/>
      <c r="AB47" s="53"/>
      <c r="AD47" s="22">
        <v>0</v>
      </c>
      <c r="AE47" s="41"/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53">
        <v>0</v>
      </c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4"/>
      <c r="AY47" s="41">
        <v>76.599999999999994</v>
      </c>
      <c r="AZ47" s="27">
        <v>74.5</v>
      </c>
      <c r="BA47" s="27">
        <v>1016.3</v>
      </c>
      <c r="BB47" s="27">
        <v>1016.5</v>
      </c>
      <c r="BC47" s="27">
        <v>1</v>
      </c>
      <c r="BD47" s="27">
        <v>2</v>
      </c>
      <c r="BE47" s="27">
        <v>4.5</v>
      </c>
      <c r="BF47" s="27">
        <v>0</v>
      </c>
      <c r="BG47" s="27" t="s">
        <v>17</v>
      </c>
      <c r="BH47" s="27">
        <v>13</v>
      </c>
      <c r="BM47" s="90">
        <f t="shared" si="2"/>
        <v>0</v>
      </c>
      <c r="BN47" s="91">
        <f t="shared" si="5"/>
        <v>0</v>
      </c>
      <c r="BO47" s="91">
        <f t="shared" si="3"/>
        <v>0</v>
      </c>
      <c r="BP47" s="91">
        <f t="shared" si="4"/>
        <v>0</v>
      </c>
    </row>
    <row r="48" spans="1:68" s="20" customFormat="1" x14ac:dyDescent="0.25">
      <c r="A48" s="40">
        <v>42125</v>
      </c>
      <c r="B48" s="49" t="str">
        <f t="shared" si="0"/>
        <v>15121</v>
      </c>
      <c r="C48" s="20" t="s">
        <v>46</v>
      </c>
      <c r="D48" s="20" t="s">
        <v>26</v>
      </c>
      <c r="E48" s="27">
        <v>9</v>
      </c>
      <c r="F48" s="27">
        <v>6</v>
      </c>
      <c r="G48" s="27" t="s">
        <v>53</v>
      </c>
      <c r="H48" s="41">
        <v>1822</v>
      </c>
      <c r="I48" s="41">
        <f t="shared" si="1"/>
        <v>1222</v>
      </c>
      <c r="J48" s="22" t="s">
        <v>17</v>
      </c>
      <c r="K48" s="50"/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/>
      <c r="S48" s="53"/>
      <c r="T48" s="53"/>
      <c r="U48" s="53"/>
      <c r="V48" s="53"/>
      <c r="W48" s="53"/>
      <c r="X48" s="53"/>
      <c r="Y48" s="53"/>
      <c r="Z48" s="53"/>
      <c r="AA48" s="53"/>
      <c r="AB48" s="53"/>
      <c r="AD48" s="22">
        <v>0</v>
      </c>
      <c r="AE48" s="41"/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53">
        <v>0</v>
      </c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4"/>
      <c r="AY48" s="41">
        <v>76.599999999999994</v>
      </c>
      <c r="AZ48" s="27">
        <v>74.5</v>
      </c>
      <c r="BA48" s="27">
        <v>1016.3</v>
      </c>
      <c r="BB48" s="27">
        <v>1016.5</v>
      </c>
      <c r="BC48" s="27">
        <v>1</v>
      </c>
      <c r="BD48" s="27">
        <v>2</v>
      </c>
      <c r="BE48" s="27">
        <v>5</v>
      </c>
      <c r="BF48" s="27">
        <v>0</v>
      </c>
      <c r="BG48" s="27" t="s">
        <v>17</v>
      </c>
      <c r="BH48" s="27">
        <v>13</v>
      </c>
      <c r="BM48" s="90">
        <f t="shared" si="2"/>
        <v>0</v>
      </c>
      <c r="BN48" s="91">
        <f t="shared" si="5"/>
        <v>0</v>
      </c>
      <c r="BO48" s="91">
        <f t="shared" si="3"/>
        <v>0</v>
      </c>
      <c r="BP48" s="91">
        <f t="shared" si="4"/>
        <v>0</v>
      </c>
    </row>
    <row r="49" spans="1:68" s="20" customFormat="1" x14ac:dyDescent="0.25">
      <c r="A49" s="40">
        <v>42125</v>
      </c>
      <c r="B49" s="49" t="str">
        <f t="shared" si="0"/>
        <v>15121</v>
      </c>
      <c r="C49" s="20" t="s">
        <v>46</v>
      </c>
      <c r="D49" s="20" t="s">
        <v>26</v>
      </c>
      <c r="E49" s="27">
        <v>9</v>
      </c>
      <c r="F49" s="27">
        <v>7</v>
      </c>
      <c r="G49" s="27" t="s">
        <v>53</v>
      </c>
      <c r="H49" s="41">
        <v>1814</v>
      </c>
      <c r="I49" s="41">
        <f t="shared" si="1"/>
        <v>1214</v>
      </c>
      <c r="J49" s="22" t="s">
        <v>17</v>
      </c>
      <c r="K49" s="50"/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/>
      <c r="S49" s="53"/>
      <c r="T49" s="53"/>
      <c r="U49" s="53"/>
      <c r="V49" s="53"/>
      <c r="W49" s="53"/>
      <c r="X49" s="53"/>
      <c r="Y49" s="53"/>
      <c r="Z49" s="53"/>
      <c r="AA49" s="53"/>
      <c r="AB49" s="53"/>
      <c r="AD49" s="22">
        <v>0</v>
      </c>
      <c r="AE49" s="41"/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53">
        <v>0</v>
      </c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4"/>
      <c r="AY49" s="41">
        <v>76.599999999999994</v>
      </c>
      <c r="AZ49" s="27">
        <v>74.5</v>
      </c>
      <c r="BA49" s="27">
        <v>1016.3</v>
      </c>
      <c r="BB49" s="27">
        <v>1016.5</v>
      </c>
      <c r="BC49" s="27">
        <v>1</v>
      </c>
      <c r="BD49" s="27">
        <v>1</v>
      </c>
      <c r="BE49" s="27">
        <v>3.8</v>
      </c>
      <c r="BF49" s="27">
        <v>0</v>
      </c>
      <c r="BG49" s="27" t="s">
        <v>17</v>
      </c>
      <c r="BH49" s="27">
        <v>13</v>
      </c>
      <c r="BM49" s="90">
        <f t="shared" si="2"/>
        <v>0</v>
      </c>
      <c r="BN49" s="91">
        <f t="shared" si="5"/>
        <v>0</v>
      </c>
      <c r="BO49" s="91">
        <f t="shared" si="3"/>
        <v>0</v>
      </c>
      <c r="BP49" s="91">
        <f t="shared" si="4"/>
        <v>0</v>
      </c>
    </row>
    <row r="50" spans="1:68" s="20" customFormat="1" x14ac:dyDescent="0.25">
      <c r="A50" s="40">
        <v>42125</v>
      </c>
      <c r="B50" s="49" t="str">
        <f t="shared" si="0"/>
        <v>15121</v>
      </c>
      <c r="C50" s="20" t="s">
        <v>46</v>
      </c>
      <c r="D50" s="20" t="s">
        <v>26</v>
      </c>
      <c r="E50" s="27">
        <v>9</v>
      </c>
      <c r="F50" s="27">
        <v>8</v>
      </c>
      <c r="G50" s="27" t="s">
        <v>53</v>
      </c>
      <c r="H50" s="41">
        <v>1805</v>
      </c>
      <c r="I50" s="41">
        <f t="shared" si="1"/>
        <v>1205</v>
      </c>
      <c r="J50" s="22" t="s">
        <v>17</v>
      </c>
      <c r="K50" s="50"/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/>
      <c r="S50" s="53"/>
      <c r="T50" s="53"/>
      <c r="U50" s="53"/>
      <c r="V50" s="53"/>
      <c r="W50" s="53"/>
      <c r="X50" s="53"/>
      <c r="Y50" s="53"/>
      <c r="Z50" s="53"/>
      <c r="AA50" s="53"/>
      <c r="AB50" s="53"/>
      <c r="AD50" s="22">
        <v>0</v>
      </c>
      <c r="AE50" s="41"/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53">
        <v>0</v>
      </c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4"/>
      <c r="AY50" s="41">
        <v>76.599999999999994</v>
      </c>
      <c r="AZ50" s="27">
        <v>74.5</v>
      </c>
      <c r="BA50" s="27">
        <v>1016.3</v>
      </c>
      <c r="BB50" s="27">
        <v>1016.5</v>
      </c>
      <c r="BC50" s="27">
        <v>1</v>
      </c>
      <c r="BD50" s="27">
        <v>2</v>
      </c>
      <c r="BE50" s="27">
        <v>2.9</v>
      </c>
      <c r="BF50" s="27">
        <v>0</v>
      </c>
      <c r="BG50" s="27" t="s">
        <v>17</v>
      </c>
      <c r="BH50" s="27">
        <v>13</v>
      </c>
      <c r="BM50" s="90">
        <f t="shared" si="2"/>
        <v>0</v>
      </c>
      <c r="BN50" s="91">
        <f t="shared" si="5"/>
        <v>0</v>
      </c>
      <c r="BO50" s="91">
        <f t="shared" si="3"/>
        <v>0</v>
      </c>
      <c r="BP50" s="91">
        <f t="shared" si="4"/>
        <v>0</v>
      </c>
    </row>
    <row r="51" spans="1:68" s="71" customFormat="1" x14ac:dyDescent="0.25">
      <c r="A51" s="69">
        <v>42125</v>
      </c>
      <c r="B51" s="70" t="str">
        <f t="shared" si="0"/>
        <v>15121</v>
      </c>
      <c r="C51" s="71" t="s">
        <v>46</v>
      </c>
      <c r="D51" s="71" t="s">
        <v>26</v>
      </c>
      <c r="E51" s="72">
        <v>9</v>
      </c>
      <c r="F51" s="72">
        <v>9</v>
      </c>
      <c r="G51" s="72" t="s">
        <v>53</v>
      </c>
      <c r="H51" s="73">
        <v>1757</v>
      </c>
      <c r="I51" s="73">
        <f t="shared" si="1"/>
        <v>1157</v>
      </c>
      <c r="J51" s="75" t="s">
        <v>17</v>
      </c>
      <c r="K51" s="73"/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D51" s="75">
        <v>0</v>
      </c>
      <c r="AE51" s="73"/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81"/>
      <c r="AY51" s="73">
        <v>76.599999999999994</v>
      </c>
      <c r="AZ51" s="72">
        <v>74.5</v>
      </c>
      <c r="BA51" s="72">
        <v>1016.3</v>
      </c>
      <c r="BB51" s="72">
        <v>1016.5</v>
      </c>
      <c r="BC51" s="72">
        <v>1</v>
      </c>
      <c r="BD51" s="72">
        <v>1</v>
      </c>
      <c r="BE51" s="72">
        <v>4.2</v>
      </c>
      <c r="BF51" s="72">
        <v>0</v>
      </c>
      <c r="BG51" s="72" t="s">
        <v>17</v>
      </c>
      <c r="BH51" s="72">
        <v>13</v>
      </c>
      <c r="BM51" s="92">
        <f t="shared" si="2"/>
        <v>0</v>
      </c>
      <c r="BN51" s="93">
        <f t="shared" si="5"/>
        <v>0</v>
      </c>
      <c r="BO51" s="93">
        <f t="shared" si="3"/>
        <v>0</v>
      </c>
      <c r="BP51" s="93">
        <f t="shared" si="4"/>
        <v>0</v>
      </c>
    </row>
    <row r="52" spans="1:68" s="20" customFormat="1" x14ac:dyDescent="0.25">
      <c r="A52" s="40">
        <v>42125</v>
      </c>
      <c r="B52" s="49" t="str">
        <f t="shared" si="0"/>
        <v>15121</v>
      </c>
      <c r="C52" s="20" t="s">
        <v>46</v>
      </c>
      <c r="D52" s="20" t="s">
        <v>52</v>
      </c>
      <c r="E52" s="27">
        <v>10</v>
      </c>
      <c r="F52" s="27">
        <v>1</v>
      </c>
      <c r="G52" s="27" t="s">
        <v>59</v>
      </c>
      <c r="H52" s="41">
        <v>1941</v>
      </c>
      <c r="I52" s="41">
        <f t="shared" si="1"/>
        <v>1341</v>
      </c>
      <c r="J52" s="22" t="s">
        <v>17</v>
      </c>
      <c r="K52" s="50"/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/>
      <c r="S52" s="53"/>
      <c r="T52" s="53"/>
      <c r="U52" s="53"/>
      <c r="V52" s="53"/>
      <c r="W52" s="53"/>
      <c r="X52" s="53"/>
      <c r="Y52" s="53"/>
      <c r="Z52" s="53"/>
      <c r="AA52" s="53"/>
      <c r="AB52" s="53"/>
      <c r="AD52" s="22">
        <v>0</v>
      </c>
      <c r="AE52" s="41"/>
      <c r="AF52" s="27">
        <v>1</v>
      </c>
      <c r="AG52" s="27">
        <v>1</v>
      </c>
      <c r="AH52" s="27">
        <v>1</v>
      </c>
      <c r="AI52" s="27">
        <v>2</v>
      </c>
      <c r="AJ52" s="27">
        <v>1</v>
      </c>
      <c r="AK52" s="53">
        <v>1</v>
      </c>
      <c r="AL52" s="53" t="s">
        <v>56</v>
      </c>
      <c r="AM52" s="53"/>
      <c r="AN52" s="53" t="s">
        <v>44</v>
      </c>
      <c r="AO52" s="53"/>
      <c r="AP52" s="53" t="s">
        <v>27</v>
      </c>
      <c r="AQ52" s="53" t="s">
        <v>51</v>
      </c>
      <c r="AR52" s="53">
        <v>260</v>
      </c>
      <c r="AS52" s="53"/>
      <c r="AT52" s="53" t="s">
        <v>27</v>
      </c>
      <c r="AU52" s="53" t="s">
        <v>19</v>
      </c>
      <c r="AV52" s="53">
        <v>115</v>
      </c>
      <c r="AW52" s="53">
        <v>2</v>
      </c>
      <c r="AX52" s="54"/>
      <c r="AY52" s="55">
        <v>80.099999999999994</v>
      </c>
      <c r="AZ52" s="53">
        <v>73.7</v>
      </c>
      <c r="BA52" s="53">
        <v>1016.6</v>
      </c>
      <c r="BB52" s="53">
        <v>1017.1</v>
      </c>
      <c r="BC52" s="27">
        <v>0</v>
      </c>
      <c r="BD52" s="27">
        <v>1</v>
      </c>
      <c r="BE52" s="27">
        <v>3.5</v>
      </c>
      <c r="BF52" s="27">
        <v>0</v>
      </c>
      <c r="BG52" s="27" t="s">
        <v>17</v>
      </c>
      <c r="BH52" s="27">
        <v>14</v>
      </c>
      <c r="BM52" s="90">
        <f t="shared" si="2"/>
        <v>0</v>
      </c>
      <c r="BN52" s="91">
        <f t="shared" si="5"/>
        <v>0</v>
      </c>
      <c r="BO52" s="91">
        <f t="shared" si="3"/>
        <v>0</v>
      </c>
      <c r="BP52" s="91">
        <f t="shared" si="4"/>
        <v>0</v>
      </c>
    </row>
    <row r="53" spans="1:68" s="20" customFormat="1" x14ac:dyDescent="0.25">
      <c r="A53" s="40">
        <v>42125</v>
      </c>
      <c r="B53" s="49" t="str">
        <f t="shared" si="0"/>
        <v>15121</v>
      </c>
      <c r="C53" s="20" t="s">
        <v>46</v>
      </c>
      <c r="D53" s="20" t="s">
        <v>52</v>
      </c>
      <c r="E53" s="27">
        <v>10</v>
      </c>
      <c r="F53" s="27">
        <v>2</v>
      </c>
      <c r="G53" s="27" t="s">
        <v>59</v>
      </c>
      <c r="H53" s="41">
        <v>1930</v>
      </c>
      <c r="I53" s="41">
        <f t="shared" si="1"/>
        <v>1330</v>
      </c>
      <c r="J53" s="22" t="s">
        <v>17</v>
      </c>
      <c r="K53" s="50"/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/>
      <c r="S53" s="53"/>
      <c r="T53" s="53"/>
      <c r="U53" s="53"/>
      <c r="V53" s="53"/>
      <c r="W53" s="53"/>
      <c r="X53" s="53"/>
      <c r="Y53" s="53"/>
      <c r="Z53" s="53"/>
      <c r="AA53" s="53"/>
      <c r="AB53" s="53"/>
      <c r="AD53" s="22">
        <v>0</v>
      </c>
      <c r="AE53" s="41"/>
      <c r="AF53" s="27">
        <v>1</v>
      </c>
      <c r="AG53" s="27">
        <v>1</v>
      </c>
      <c r="AH53" s="27">
        <v>1</v>
      </c>
      <c r="AI53" s="27">
        <v>1</v>
      </c>
      <c r="AJ53" s="27">
        <v>1</v>
      </c>
      <c r="AK53" s="27">
        <v>1</v>
      </c>
      <c r="AL53" s="53" t="s">
        <v>56</v>
      </c>
      <c r="AM53" s="53" t="s">
        <v>56</v>
      </c>
      <c r="AN53" s="53" t="s">
        <v>44</v>
      </c>
      <c r="AO53" s="53"/>
      <c r="AP53" s="53" t="s">
        <v>27</v>
      </c>
      <c r="AQ53" s="53" t="s">
        <v>27</v>
      </c>
      <c r="AR53" s="53">
        <v>160</v>
      </c>
      <c r="AS53" s="53"/>
      <c r="AT53" s="53"/>
      <c r="AU53" s="53"/>
      <c r="AV53" s="53"/>
      <c r="AW53" s="53">
        <v>1</v>
      </c>
      <c r="AX53" s="54"/>
      <c r="AY53" s="55">
        <v>80.099999999999994</v>
      </c>
      <c r="AZ53" s="53">
        <v>73.7</v>
      </c>
      <c r="BA53" s="53">
        <v>1016.6</v>
      </c>
      <c r="BB53" s="53">
        <v>1017.1</v>
      </c>
      <c r="BC53" s="27">
        <v>0</v>
      </c>
      <c r="BD53" s="27">
        <v>1</v>
      </c>
      <c r="BE53" s="27">
        <v>6</v>
      </c>
      <c r="BF53" s="27">
        <v>0</v>
      </c>
      <c r="BG53" s="27" t="s">
        <v>17</v>
      </c>
      <c r="BH53" s="27">
        <v>14</v>
      </c>
      <c r="BM53" s="90">
        <f t="shared" si="2"/>
        <v>0</v>
      </c>
      <c r="BN53" s="91">
        <f t="shared" si="5"/>
        <v>0</v>
      </c>
      <c r="BO53" s="91">
        <f t="shared" si="3"/>
        <v>0</v>
      </c>
      <c r="BP53" s="91">
        <f t="shared" si="4"/>
        <v>0</v>
      </c>
    </row>
    <row r="54" spans="1:68" s="20" customFormat="1" x14ac:dyDescent="0.25">
      <c r="A54" s="40">
        <v>42125</v>
      </c>
      <c r="B54" s="49" t="str">
        <f t="shared" si="0"/>
        <v>15121</v>
      </c>
      <c r="C54" s="20" t="s">
        <v>46</v>
      </c>
      <c r="D54" s="20" t="s">
        <v>52</v>
      </c>
      <c r="E54" s="27">
        <v>10</v>
      </c>
      <c r="F54" s="27">
        <v>3</v>
      </c>
      <c r="G54" s="27" t="s">
        <v>59</v>
      </c>
      <c r="H54" s="41">
        <v>1918</v>
      </c>
      <c r="I54" s="41">
        <f t="shared" si="1"/>
        <v>1318</v>
      </c>
      <c r="J54" s="22" t="s">
        <v>17</v>
      </c>
      <c r="K54" s="50"/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/>
      <c r="S54" s="53"/>
      <c r="T54" s="53"/>
      <c r="U54" s="53"/>
      <c r="V54" s="53"/>
      <c r="W54" s="53"/>
      <c r="X54" s="53"/>
      <c r="Y54" s="53"/>
      <c r="Z54" s="53"/>
      <c r="AA54" s="53"/>
      <c r="AB54" s="53"/>
      <c r="AD54" s="22">
        <v>0</v>
      </c>
      <c r="AE54" s="41"/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53">
        <v>1</v>
      </c>
      <c r="AL54" s="53"/>
      <c r="AM54" s="53"/>
      <c r="AN54" s="53" t="s">
        <v>44</v>
      </c>
      <c r="AO54" s="53"/>
      <c r="AP54" s="53" t="s">
        <v>27</v>
      </c>
      <c r="AQ54" s="53" t="s">
        <v>27</v>
      </c>
      <c r="AR54" s="53">
        <v>120</v>
      </c>
      <c r="AS54" s="53"/>
      <c r="AT54" s="53"/>
      <c r="AU54" s="53"/>
      <c r="AV54" s="53"/>
      <c r="AW54" s="53">
        <v>1</v>
      </c>
      <c r="AX54" s="54"/>
      <c r="AY54" s="55">
        <v>80.099999999999994</v>
      </c>
      <c r="AZ54" s="53">
        <v>73.7</v>
      </c>
      <c r="BA54" s="53">
        <v>1016.6</v>
      </c>
      <c r="BB54" s="53">
        <v>1017.1</v>
      </c>
      <c r="BC54" s="27">
        <v>0</v>
      </c>
      <c r="BD54" s="27">
        <v>1</v>
      </c>
      <c r="BE54" s="27">
        <v>4.0999999999999996</v>
      </c>
      <c r="BF54" s="27">
        <v>0</v>
      </c>
      <c r="BG54" s="27" t="s">
        <v>17</v>
      </c>
      <c r="BH54" s="27">
        <v>14</v>
      </c>
      <c r="BM54" s="90">
        <f t="shared" si="2"/>
        <v>0</v>
      </c>
      <c r="BN54" s="91">
        <f t="shared" si="5"/>
        <v>0</v>
      </c>
      <c r="BO54" s="91">
        <f t="shared" si="3"/>
        <v>0</v>
      </c>
      <c r="BP54" s="91">
        <f t="shared" si="4"/>
        <v>0</v>
      </c>
    </row>
    <row r="55" spans="1:68" s="20" customFormat="1" x14ac:dyDescent="0.25">
      <c r="A55" s="40">
        <v>42125</v>
      </c>
      <c r="B55" s="49" t="str">
        <f t="shared" si="0"/>
        <v>15121</v>
      </c>
      <c r="C55" s="20" t="s">
        <v>46</v>
      </c>
      <c r="D55" s="20" t="s">
        <v>52</v>
      </c>
      <c r="E55" s="27">
        <v>10</v>
      </c>
      <c r="F55" s="27">
        <v>4</v>
      </c>
      <c r="G55" s="27" t="s">
        <v>59</v>
      </c>
      <c r="H55" s="41">
        <v>1906</v>
      </c>
      <c r="I55" s="41">
        <f t="shared" si="1"/>
        <v>1306</v>
      </c>
      <c r="J55" s="22" t="s">
        <v>17</v>
      </c>
      <c r="K55" s="50"/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/>
      <c r="S55" s="53"/>
      <c r="T55" s="53"/>
      <c r="U55" s="53"/>
      <c r="V55" s="53"/>
      <c r="W55" s="53"/>
      <c r="X55" s="53"/>
      <c r="Y55" s="53"/>
      <c r="Z55" s="53"/>
      <c r="AA55" s="53"/>
      <c r="AB55" s="53"/>
      <c r="AD55" s="22">
        <v>0</v>
      </c>
      <c r="AE55" s="41"/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53">
        <v>0</v>
      </c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4"/>
      <c r="AY55" s="55">
        <v>80.099999999999994</v>
      </c>
      <c r="AZ55" s="53">
        <v>73.7</v>
      </c>
      <c r="BA55" s="53">
        <v>1016.6</v>
      </c>
      <c r="BB55" s="53">
        <v>1017.1</v>
      </c>
      <c r="BC55" s="27">
        <v>0</v>
      </c>
      <c r="BD55" s="27">
        <v>1</v>
      </c>
      <c r="BE55" s="27">
        <v>4.5</v>
      </c>
      <c r="BF55" s="27">
        <v>0</v>
      </c>
      <c r="BG55" s="27" t="s">
        <v>17</v>
      </c>
      <c r="BH55" s="27">
        <v>14</v>
      </c>
      <c r="BM55" s="90">
        <f t="shared" si="2"/>
        <v>0</v>
      </c>
      <c r="BN55" s="91">
        <f t="shared" si="5"/>
        <v>0</v>
      </c>
      <c r="BO55" s="91">
        <f t="shared" si="3"/>
        <v>0</v>
      </c>
      <c r="BP55" s="91">
        <f t="shared" si="4"/>
        <v>0</v>
      </c>
    </row>
    <row r="56" spans="1:68" s="20" customFormat="1" x14ac:dyDescent="0.25">
      <c r="A56" s="40">
        <v>42125</v>
      </c>
      <c r="B56" s="49" t="str">
        <f t="shared" si="0"/>
        <v>15121</v>
      </c>
      <c r="C56" s="20" t="s">
        <v>46</v>
      </c>
      <c r="D56" s="20" t="s">
        <v>52</v>
      </c>
      <c r="E56" s="27">
        <v>10</v>
      </c>
      <c r="F56" s="27">
        <v>5</v>
      </c>
      <c r="G56" s="27" t="s">
        <v>59</v>
      </c>
      <c r="H56" s="41">
        <v>1856</v>
      </c>
      <c r="I56" s="41">
        <f t="shared" si="1"/>
        <v>1256</v>
      </c>
      <c r="J56" s="22" t="s">
        <v>17</v>
      </c>
      <c r="K56" s="50"/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/>
      <c r="S56" s="53"/>
      <c r="T56" s="53"/>
      <c r="U56" s="53"/>
      <c r="V56" s="53"/>
      <c r="W56" s="53"/>
      <c r="X56" s="53"/>
      <c r="Y56" s="53"/>
      <c r="Z56" s="53"/>
      <c r="AA56" s="53"/>
      <c r="AB56" s="53"/>
      <c r="AD56" s="22">
        <v>0</v>
      </c>
      <c r="AE56" s="41"/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53">
        <v>0</v>
      </c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4"/>
      <c r="AY56" s="55">
        <v>80.099999999999994</v>
      </c>
      <c r="AZ56" s="53">
        <v>73.7</v>
      </c>
      <c r="BA56" s="53">
        <v>1016.6</v>
      </c>
      <c r="BB56" s="53">
        <v>1017.1</v>
      </c>
      <c r="BC56" s="27">
        <v>0</v>
      </c>
      <c r="BD56" s="27">
        <v>1</v>
      </c>
      <c r="BE56" s="27">
        <v>5.6</v>
      </c>
      <c r="BF56" s="27">
        <v>0</v>
      </c>
      <c r="BG56" s="27" t="s">
        <v>17</v>
      </c>
      <c r="BH56" s="27">
        <v>14</v>
      </c>
      <c r="BM56" s="90">
        <f t="shared" si="2"/>
        <v>0</v>
      </c>
      <c r="BN56" s="91">
        <f t="shared" si="5"/>
        <v>0</v>
      </c>
      <c r="BO56" s="91">
        <f t="shared" si="3"/>
        <v>0</v>
      </c>
      <c r="BP56" s="91">
        <f t="shared" si="4"/>
        <v>0</v>
      </c>
    </row>
    <row r="57" spans="1:68" s="20" customFormat="1" x14ac:dyDescent="0.25">
      <c r="A57" s="40">
        <v>42125</v>
      </c>
      <c r="B57" s="49" t="str">
        <f t="shared" si="0"/>
        <v>15121</v>
      </c>
      <c r="C57" s="20" t="s">
        <v>46</v>
      </c>
      <c r="D57" s="20" t="s">
        <v>52</v>
      </c>
      <c r="E57" s="27">
        <v>10</v>
      </c>
      <c r="F57" s="27">
        <v>6</v>
      </c>
      <c r="G57" s="27" t="s">
        <v>59</v>
      </c>
      <c r="H57" s="41">
        <v>1840</v>
      </c>
      <c r="I57" s="41">
        <f t="shared" si="1"/>
        <v>1240</v>
      </c>
      <c r="J57" s="22" t="s">
        <v>17</v>
      </c>
      <c r="K57" s="50"/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/>
      <c r="S57" s="53"/>
      <c r="T57" s="53"/>
      <c r="U57" s="53"/>
      <c r="V57" s="53"/>
      <c r="W57" s="53"/>
      <c r="X57" s="53"/>
      <c r="Y57" s="53"/>
      <c r="Z57" s="53"/>
      <c r="AA57" s="53"/>
      <c r="AB57" s="53"/>
      <c r="AD57" s="22">
        <v>0</v>
      </c>
      <c r="AE57" s="41"/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53">
        <v>0</v>
      </c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4"/>
      <c r="AY57" s="55">
        <v>80.099999999999994</v>
      </c>
      <c r="AZ57" s="53">
        <v>73.7</v>
      </c>
      <c r="BA57" s="53">
        <v>1016.6</v>
      </c>
      <c r="BB57" s="53">
        <v>1017.1</v>
      </c>
      <c r="BC57" s="27">
        <v>0</v>
      </c>
      <c r="BD57" s="27">
        <v>1</v>
      </c>
      <c r="BE57" s="27">
        <v>7</v>
      </c>
      <c r="BF57" s="27">
        <v>0</v>
      </c>
      <c r="BG57" s="27" t="s">
        <v>17</v>
      </c>
      <c r="BH57" s="27">
        <v>14</v>
      </c>
      <c r="BM57" s="90">
        <f t="shared" si="2"/>
        <v>0</v>
      </c>
      <c r="BN57" s="91">
        <f t="shared" si="5"/>
        <v>0</v>
      </c>
      <c r="BO57" s="91">
        <f t="shared" si="3"/>
        <v>0</v>
      </c>
      <c r="BP57" s="91">
        <f t="shared" si="4"/>
        <v>0</v>
      </c>
    </row>
    <row r="58" spans="1:68" s="20" customFormat="1" x14ac:dyDescent="0.25">
      <c r="A58" s="40">
        <v>42125</v>
      </c>
      <c r="B58" s="49" t="str">
        <f t="shared" si="0"/>
        <v>15121</v>
      </c>
      <c r="C58" s="20" t="s">
        <v>46</v>
      </c>
      <c r="D58" s="20" t="s">
        <v>52</v>
      </c>
      <c r="E58" s="27">
        <v>10</v>
      </c>
      <c r="F58" s="27">
        <v>7</v>
      </c>
      <c r="G58" s="27" t="s">
        <v>59</v>
      </c>
      <c r="H58" s="41">
        <v>1825</v>
      </c>
      <c r="I58" s="41">
        <f t="shared" si="1"/>
        <v>1225</v>
      </c>
      <c r="J58" s="22" t="s">
        <v>17</v>
      </c>
      <c r="K58" s="50"/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/>
      <c r="S58" s="53"/>
      <c r="T58" s="53"/>
      <c r="U58" s="53"/>
      <c r="V58" s="53"/>
      <c r="W58" s="53"/>
      <c r="X58" s="53"/>
      <c r="Y58" s="53"/>
      <c r="Z58" s="53"/>
      <c r="AA58" s="53"/>
      <c r="AB58" s="53"/>
      <c r="AD58" s="22">
        <v>0</v>
      </c>
      <c r="AE58" s="41"/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53">
        <v>0</v>
      </c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4"/>
      <c r="AY58" s="55">
        <v>80.099999999999994</v>
      </c>
      <c r="AZ58" s="53">
        <v>73.7</v>
      </c>
      <c r="BA58" s="53">
        <v>1016.6</v>
      </c>
      <c r="BB58" s="53">
        <v>1017.1</v>
      </c>
      <c r="BC58" s="27">
        <v>0</v>
      </c>
      <c r="BD58" s="27">
        <v>1</v>
      </c>
      <c r="BE58" s="27">
        <v>7.5</v>
      </c>
      <c r="BF58" s="27">
        <v>0</v>
      </c>
      <c r="BG58" s="27" t="s">
        <v>17</v>
      </c>
      <c r="BH58" s="27">
        <v>14</v>
      </c>
      <c r="BM58" s="90">
        <f t="shared" si="2"/>
        <v>0</v>
      </c>
      <c r="BN58" s="91">
        <f t="shared" si="5"/>
        <v>0</v>
      </c>
      <c r="BO58" s="91">
        <f t="shared" si="3"/>
        <v>0</v>
      </c>
      <c r="BP58" s="91">
        <f t="shared" si="4"/>
        <v>0</v>
      </c>
    </row>
    <row r="59" spans="1:68" s="20" customFormat="1" x14ac:dyDescent="0.25">
      <c r="A59" s="40">
        <v>42125</v>
      </c>
      <c r="B59" s="49" t="str">
        <f t="shared" si="0"/>
        <v>15121</v>
      </c>
      <c r="C59" s="20" t="s">
        <v>46</v>
      </c>
      <c r="D59" s="20" t="s">
        <v>52</v>
      </c>
      <c r="E59" s="27">
        <v>10</v>
      </c>
      <c r="F59" s="27">
        <v>8</v>
      </c>
      <c r="G59" s="27" t="s">
        <v>59</v>
      </c>
      <c r="H59" s="41">
        <v>1810</v>
      </c>
      <c r="I59" s="41">
        <f t="shared" si="1"/>
        <v>1210</v>
      </c>
      <c r="J59" s="22" t="s">
        <v>17</v>
      </c>
      <c r="K59" s="50"/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/>
      <c r="S59" s="53"/>
      <c r="T59" s="53"/>
      <c r="U59" s="53"/>
      <c r="V59" s="53"/>
      <c r="W59" s="53"/>
      <c r="X59" s="53"/>
      <c r="Y59" s="53"/>
      <c r="Z59" s="53"/>
      <c r="AA59" s="53"/>
      <c r="AB59" s="53"/>
      <c r="AD59" s="22">
        <v>0</v>
      </c>
      <c r="AE59" s="41"/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53">
        <v>0</v>
      </c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4"/>
      <c r="AY59" s="55">
        <v>80.099999999999994</v>
      </c>
      <c r="AZ59" s="53">
        <v>73.7</v>
      </c>
      <c r="BA59" s="53">
        <v>1016.6</v>
      </c>
      <c r="BB59" s="53">
        <v>1017.1</v>
      </c>
      <c r="BC59" s="27">
        <v>0</v>
      </c>
      <c r="BD59" s="27">
        <v>1</v>
      </c>
      <c r="BE59" s="27">
        <v>9.1999999999999993</v>
      </c>
      <c r="BF59" s="27">
        <v>0</v>
      </c>
      <c r="BG59" s="27" t="s">
        <v>17</v>
      </c>
      <c r="BH59" s="27">
        <v>14</v>
      </c>
      <c r="BM59" s="90">
        <f t="shared" si="2"/>
        <v>0</v>
      </c>
      <c r="BN59" s="91">
        <f t="shared" si="5"/>
        <v>0</v>
      </c>
      <c r="BO59" s="91">
        <f t="shared" si="3"/>
        <v>0</v>
      </c>
      <c r="BP59" s="91">
        <f t="shared" si="4"/>
        <v>0</v>
      </c>
    </row>
    <row r="60" spans="1:68" s="71" customFormat="1" x14ac:dyDescent="0.25">
      <c r="A60" s="69">
        <v>42125</v>
      </c>
      <c r="B60" s="70" t="str">
        <f t="shared" si="0"/>
        <v>15121</v>
      </c>
      <c r="C60" s="71" t="s">
        <v>46</v>
      </c>
      <c r="D60" s="71" t="s">
        <v>52</v>
      </c>
      <c r="E60" s="72">
        <v>10</v>
      </c>
      <c r="F60" s="72">
        <v>9</v>
      </c>
      <c r="G60" s="72" t="s">
        <v>59</v>
      </c>
      <c r="H60" s="73">
        <v>1800</v>
      </c>
      <c r="I60" s="73">
        <f t="shared" si="1"/>
        <v>1200</v>
      </c>
      <c r="J60" s="75" t="s">
        <v>17</v>
      </c>
      <c r="K60" s="73"/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D60" s="75">
        <v>0</v>
      </c>
      <c r="AE60" s="73"/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81"/>
      <c r="AY60" s="79">
        <v>80.099999999999994</v>
      </c>
      <c r="AZ60" s="72">
        <v>73.7</v>
      </c>
      <c r="BA60" s="72">
        <v>1016.6</v>
      </c>
      <c r="BB60" s="72">
        <v>1017.1</v>
      </c>
      <c r="BC60" s="72">
        <v>0</v>
      </c>
      <c r="BD60" s="72">
        <v>1</v>
      </c>
      <c r="BE60" s="72">
        <v>3.8</v>
      </c>
      <c r="BF60" s="72">
        <v>0</v>
      </c>
      <c r="BG60" s="72" t="s">
        <v>17</v>
      </c>
      <c r="BH60" s="72">
        <v>14</v>
      </c>
      <c r="BM60" s="92">
        <f t="shared" si="2"/>
        <v>0</v>
      </c>
      <c r="BN60" s="93">
        <f t="shared" si="5"/>
        <v>0</v>
      </c>
      <c r="BO60" s="93">
        <f t="shared" si="3"/>
        <v>0</v>
      </c>
      <c r="BP60" s="93">
        <f t="shared" si="4"/>
        <v>0</v>
      </c>
    </row>
    <row r="61" spans="1:68" s="20" customFormat="1" x14ac:dyDescent="0.25">
      <c r="A61" s="40">
        <v>42125</v>
      </c>
      <c r="B61" s="49" t="str">
        <f t="shared" si="0"/>
        <v>15121</v>
      </c>
      <c r="C61" s="20" t="s">
        <v>46</v>
      </c>
      <c r="D61" s="20" t="s">
        <v>50</v>
      </c>
      <c r="E61" s="27">
        <v>11</v>
      </c>
      <c r="F61" s="27">
        <v>1</v>
      </c>
      <c r="G61" s="27" t="s">
        <v>59</v>
      </c>
      <c r="H61" s="41">
        <v>1924</v>
      </c>
      <c r="I61" s="41">
        <f t="shared" si="1"/>
        <v>1324</v>
      </c>
      <c r="J61" s="22" t="s">
        <v>17</v>
      </c>
      <c r="K61" s="50"/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/>
      <c r="S61" s="53"/>
      <c r="T61" s="53"/>
      <c r="U61" s="53"/>
      <c r="V61" s="53"/>
      <c r="W61" s="53"/>
      <c r="X61" s="53"/>
      <c r="Y61" s="53"/>
      <c r="Z61" s="53"/>
      <c r="AA61" s="53"/>
      <c r="AB61" s="53"/>
      <c r="AD61" s="22">
        <v>0</v>
      </c>
      <c r="AE61" s="41"/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53">
        <v>0</v>
      </c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4"/>
      <c r="AY61" s="55">
        <v>83</v>
      </c>
      <c r="AZ61" s="53">
        <v>77.900000000000006</v>
      </c>
      <c r="BA61" s="53">
        <v>1016.9</v>
      </c>
      <c r="BB61" s="53">
        <v>1017.1</v>
      </c>
      <c r="BC61" s="27">
        <v>0</v>
      </c>
      <c r="BD61" s="27">
        <v>1</v>
      </c>
      <c r="BE61" s="27">
        <v>1.8</v>
      </c>
      <c r="BF61" s="27">
        <v>0</v>
      </c>
      <c r="BG61" s="27" t="s">
        <v>17</v>
      </c>
      <c r="BH61" s="27">
        <v>14</v>
      </c>
      <c r="BM61" s="90">
        <f t="shared" si="2"/>
        <v>0</v>
      </c>
      <c r="BN61" s="91">
        <f t="shared" si="5"/>
        <v>0</v>
      </c>
      <c r="BO61" s="91">
        <f t="shared" si="3"/>
        <v>0</v>
      </c>
      <c r="BP61" s="91">
        <f t="shared" si="4"/>
        <v>0</v>
      </c>
    </row>
    <row r="62" spans="1:68" s="20" customFormat="1" x14ac:dyDescent="0.25">
      <c r="A62" s="40">
        <v>42125</v>
      </c>
      <c r="B62" s="49" t="str">
        <f t="shared" si="0"/>
        <v>15121</v>
      </c>
      <c r="C62" s="20" t="s">
        <v>46</v>
      </c>
      <c r="D62" s="20" t="s">
        <v>50</v>
      </c>
      <c r="E62" s="27">
        <v>11</v>
      </c>
      <c r="F62" s="27">
        <v>2</v>
      </c>
      <c r="G62" s="27" t="s">
        <v>59</v>
      </c>
      <c r="H62" s="41">
        <v>1913</v>
      </c>
      <c r="I62" s="41">
        <f t="shared" si="1"/>
        <v>1313</v>
      </c>
      <c r="J62" s="22" t="s">
        <v>17</v>
      </c>
      <c r="K62" s="50"/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/>
      <c r="S62" s="53"/>
      <c r="T62" s="53"/>
      <c r="U62" s="53"/>
      <c r="V62" s="53"/>
      <c r="W62" s="53"/>
      <c r="X62" s="53"/>
      <c r="Y62" s="53"/>
      <c r="Z62" s="53"/>
      <c r="AA62" s="53"/>
      <c r="AB62" s="53"/>
      <c r="AD62" s="22">
        <v>0</v>
      </c>
      <c r="AE62" s="41"/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53">
        <v>0</v>
      </c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4"/>
      <c r="AY62" s="55">
        <v>83</v>
      </c>
      <c r="AZ62" s="53">
        <v>77.900000000000006</v>
      </c>
      <c r="BA62" s="53">
        <v>1016.9</v>
      </c>
      <c r="BB62" s="53">
        <v>1017.1</v>
      </c>
      <c r="BC62" s="27">
        <v>0</v>
      </c>
      <c r="BD62" s="27">
        <v>1</v>
      </c>
      <c r="BE62" s="27">
        <v>5.0999999999999996</v>
      </c>
      <c r="BF62" s="27">
        <v>0</v>
      </c>
      <c r="BG62" s="27" t="s">
        <v>17</v>
      </c>
      <c r="BH62" s="27">
        <v>14</v>
      </c>
      <c r="BM62" s="90">
        <f t="shared" si="2"/>
        <v>0</v>
      </c>
      <c r="BN62" s="91">
        <f t="shared" si="5"/>
        <v>0</v>
      </c>
      <c r="BO62" s="91">
        <f t="shared" si="3"/>
        <v>0</v>
      </c>
      <c r="BP62" s="91">
        <f t="shared" si="4"/>
        <v>0</v>
      </c>
    </row>
    <row r="63" spans="1:68" s="20" customFormat="1" x14ac:dyDescent="0.25">
      <c r="A63" s="40">
        <v>42125</v>
      </c>
      <c r="B63" s="49" t="str">
        <f t="shared" si="0"/>
        <v>15121</v>
      </c>
      <c r="C63" s="20" t="s">
        <v>46</v>
      </c>
      <c r="D63" s="20" t="s">
        <v>50</v>
      </c>
      <c r="E63" s="27">
        <v>11</v>
      </c>
      <c r="F63" s="27">
        <v>3</v>
      </c>
      <c r="G63" s="27" t="s">
        <v>59</v>
      </c>
      <c r="H63" s="41">
        <v>1902</v>
      </c>
      <c r="I63" s="41">
        <f t="shared" si="1"/>
        <v>1302</v>
      </c>
      <c r="J63" s="22" t="s">
        <v>17</v>
      </c>
      <c r="K63" s="50"/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/>
      <c r="S63" s="53"/>
      <c r="T63" s="53"/>
      <c r="U63" s="53"/>
      <c r="V63" s="53"/>
      <c r="W63" s="53"/>
      <c r="X63" s="53"/>
      <c r="Y63" s="53"/>
      <c r="Z63" s="53"/>
      <c r="AA63" s="53"/>
      <c r="AB63" s="53"/>
      <c r="AD63" s="22">
        <v>0</v>
      </c>
      <c r="AE63" s="41"/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53">
        <v>0</v>
      </c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4"/>
      <c r="AY63" s="55">
        <v>83</v>
      </c>
      <c r="AZ63" s="53">
        <v>77.900000000000006</v>
      </c>
      <c r="BA63" s="53">
        <v>1016.9</v>
      </c>
      <c r="BB63" s="53">
        <v>1017.1</v>
      </c>
      <c r="BC63" s="27">
        <v>0</v>
      </c>
      <c r="BD63" s="27">
        <v>1</v>
      </c>
      <c r="BE63" s="27">
        <v>4.4000000000000004</v>
      </c>
      <c r="BF63" s="27">
        <v>0</v>
      </c>
      <c r="BG63" s="27" t="s">
        <v>17</v>
      </c>
      <c r="BH63" s="27">
        <v>14</v>
      </c>
      <c r="BM63" s="90">
        <f t="shared" si="2"/>
        <v>0</v>
      </c>
      <c r="BN63" s="91">
        <f t="shared" si="5"/>
        <v>0</v>
      </c>
      <c r="BO63" s="91">
        <f t="shared" si="3"/>
        <v>0</v>
      </c>
      <c r="BP63" s="91">
        <f t="shared" si="4"/>
        <v>0</v>
      </c>
    </row>
    <row r="64" spans="1:68" s="20" customFormat="1" x14ac:dyDescent="0.25">
      <c r="A64" s="40">
        <v>42125</v>
      </c>
      <c r="B64" s="49" t="str">
        <f t="shared" si="0"/>
        <v>15121</v>
      </c>
      <c r="C64" s="20" t="s">
        <v>46</v>
      </c>
      <c r="D64" s="20" t="s">
        <v>50</v>
      </c>
      <c r="E64" s="27">
        <v>11</v>
      </c>
      <c r="F64" s="27">
        <v>4</v>
      </c>
      <c r="G64" s="27" t="s">
        <v>59</v>
      </c>
      <c r="H64" s="41">
        <v>1844</v>
      </c>
      <c r="I64" s="41">
        <f t="shared" si="1"/>
        <v>1244</v>
      </c>
      <c r="J64" s="22" t="s">
        <v>17</v>
      </c>
      <c r="K64" s="50"/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/>
      <c r="S64" s="53"/>
      <c r="T64" s="53"/>
      <c r="U64" s="53"/>
      <c r="V64" s="53"/>
      <c r="W64" s="53"/>
      <c r="X64" s="53"/>
      <c r="Y64" s="53"/>
      <c r="Z64" s="53"/>
      <c r="AA64" s="53"/>
      <c r="AB64" s="53"/>
      <c r="AD64" s="22">
        <v>0</v>
      </c>
      <c r="AE64" s="41"/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53">
        <v>0</v>
      </c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4"/>
      <c r="AY64" s="55">
        <v>83</v>
      </c>
      <c r="AZ64" s="53">
        <v>77.900000000000006</v>
      </c>
      <c r="BA64" s="53">
        <v>1016.9</v>
      </c>
      <c r="BB64" s="53">
        <v>1017.1</v>
      </c>
      <c r="BC64" s="27">
        <v>0</v>
      </c>
      <c r="BD64" s="27">
        <v>1</v>
      </c>
      <c r="BE64" s="27">
        <v>3.1</v>
      </c>
      <c r="BF64" s="27">
        <v>0</v>
      </c>
      <c r="BG64" s="27" t="s">
        <v>17</v>
      </c>
      <c r="BH64" s="27">
        <v>14</v>
      </c>
      <c r="BM64" s="90">
        <f t="shared" si="2"/>
        <v>0</v>
      </c>
      <c r="BN64" s="91">
        <f t="shared" si="5"/>
        <v>0</v>
      </c>
      <c r="BO64" s="91">
        <f t="shared" si="3"/>
        <v>0</v>
      </c>
      <c r="BP64" s="91">
        <f t="shared" si="4"/>
        <v>0</v>
      </c>
    </row>
    <row r="65" spans="1:68" s="27" customFormat="1" x14ac:dyDescent="0.25">
      <c r="A65" s="40">
        <v>42125</v>
      </c>
      <c r="B65" s="49" t="str">
        <f t="shared" si="0"/>
        <v>15121</v>
      </c>
      <c r="C65" s="20" t="s">
        <v>46</v>
      </c>
      <c r="D65" s="20" t="s">
        <v>50</v>
      </c>
      <c r="E65" s="27">
        <v>11</v>
      </c>
      <c r="F65" s="27">
        <v>5</v>
      </c>
      <c r="G65" s="27" t="s">
        <v>59</v>
      </c>
      <c r="H65" s="41">
        <v>1830</v>
      </c>
      <c r="I65" s="41">
        <f t="shared" si="1"/>
        <v>1230</v>
      </c>
      <c r="J65" s="22" t="s">
        <v>17</v>
      </c>
      <c r="K65" s="50"/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20"/>
      <c r="AD65" s="22">
        <v>0</v>
      </c>
      <c r="AE65" s="41"/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53">
        <v>0</v>
      </c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4"/>
      <c r="AY65" s="55">
        <v>83</v>
      </c>
      <c r="AZ65" s="53">
        <v>77.900000000000006</v>
      </c>
      <c r="BA65" s="53">
        <v>1016.9</v>
      </c>
      <c r="BB65" s="53">
        <v>1017.1</v>
      </c>
      <c r="BC65" s="27">
        <v>0</v>
      </c>
      <c r="BD65" s="27">
        <v>1</v>
      </c>
      <c r="BE65" s="27">
        <v>4.2</v>
      </c>
      <c r="BF65" s="27">
        <v>0</v>
      </c>
      <c r="BG65" s="27" t="s">
        <v>17</v>
      </c>
      <c r="BH65" s="27">
        <v>14</v>
      </c>
      <c r="BM65" s="90">
        <f t="shared" si="2"/>
        <v>0</v>
      </c>
      <c r="BN65" s="91">
        <f t="shared" si="5"/>
        <v>0</v>
      </c>
      <c r="BO65" s="91">
        <f t="shared" si="3"/>
        <v>0</v>
      </c>
      <c r="BP65" s="91">
        <f t="shared" si="4"/>
        <v>0</v>
      </c>
    </row>
    <row r="66" spans="1:68" s="27" customFormat="1" x14ac:dyDescent="0.25">
      <c r="A66" s="40">
        <v>42125</v>
      </c>
      <c r="B66" s="49" t="str">
        <f t="shared" si="0"/>
        <v>15121</v>
      </c>
      <c r="C66" s="20" t="s">
        <v>46</v>
      </c>
      <c r="D66" s="20" t="s">
        <v>50</v>
      </c>
      <c r="E66" s="27">
        <v>11</v>
      </c>
      <c r="F66" s="27">
        <v>6</v>
      </c>
      <c r="G66" s="27" t="s">
        <v>59</v>
      </c>
      <c r="H66" s="41">
        <v>1817</v>
      </c>
      <c r="I66" s="41">
        <f t="shared" si="1"/>
        <v>1217</v>
      </c>
      <c r="J66" s="22" t="s">
        <v>17</v>
      </c>
      <c r="K66" s="50"/>
      <c r="L66" s="27">
        <v>0</v>
      </c>
      <c r="M66" s="27">
        <v>1</v>
      </c>
      <c r="N66" s="27">
        <v>0</v>
      </c>
      <c r="O66" s="27">
        <v>0</v>
      </c>
      <c r="P66" s="27">
        <v>0</v>
      </c>
      <c r="Q66" s="27">
        <v>0</v>
      </c>
      <c r="S66" s="53" t="s">
        <v>56</v>
      </c>
      <c r="T66" s="53" t="s">
        <v>44</v>
      </c>
      <c r="U66" s="53"/>
      <c r="V66" s="53" t="s">
        <v>27</v>
      </c>
      <c r="W66" s="53" t="s">
        <v>51</v>
      </c>
      <c r="X66" s="53">
        <v>196</v>
      </c>
      <c r="Y66" s="53"/>
      <c r="Z66" s="53"/>
      <c r="AA66" s="53"/>
      <c r="AB66" s="53"/>
      <c r="AC66" s="20"/>
      <c r="AD66" s="22">
        <v>1</v>
      </c>
      <c r="AE66" s="41"/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53">
        <v>0</v>
      </c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4"/>
      <c r="AY66" s="55">
        <v>83</v>
      </c>
      <c r="AZ66" s="53">
        <v>77.900000000000006</v>
      </c>
      <c r="BA66" s="53">
        <v>1016.9</v>
      </c>
      <c r="BB66" s="53">
        <v>1017.1</v>
      </c>
      <c r="BC66" s="27">
        <v>0</v>
      </c>
      <c r="BD66" s="27">
        <v>1</v>
      </c>
      <c r="BE66" s="27">
        <v>6.7</v>
      </c>
      <c r="BF66" s="27">
        <v>0</v>
      </c>
      <c r="BG66" s="27" t="s">
        <v>17</v>
      </c>
      <c r="BH66" s="27">
        <v>14</v>
      </c>
      <c r="BM66" s="90">
        <f t="shared" si="2"/>
        <v>0</v>
      </c>
      <c r="BN66" s="91">
        <f t="shared" si="5"/>
        <v>0</v>
      </c>
      <c r="BO66" s="91">
        <f t="shared" si="3"/>
        <v>0</v>
      </c>
      <c r="BP66" s="91">
        <f t="shared" si="4"/>
        <v>1</v>
      </c>
    </row>
    <row r="67" spans="1:68" s="27" customFormat="1" x14ac:dyDescent="0.25">
      <c r="A67" s="40">
        <v>42125</v>
      </c>
      <c r="B67" s="49" t="str">
        <f t="shared" si="0"/>
        <v>15121</v>
      </c>
      <c r="C67" s="20" t="s">
        <v>46</v>
      </c>
      <c r="D67" s="20" t="s">
        <v>50</v>
      </c>
      <c r="E67" s="27">
        <v>11</v>
      </c>
      <c r="F67" s="27">
        <v>7</v>
      </c>
      <c r="G67" s="27" t="s">
        <v>59</v>
      </c>
      <c r="H67" s="41">
        <v>1802</v>
      </c>
      <c r="I67" s="41">
        <f t="shared" si="1"/>
        <v>1202</v>
      </c>
      <c r="J67" s="22" t="s">
        <v>17</v>
      </c>
      <c r="K67" s="50"/>
      <c r="L67" s="27">
        <v>0</v>
      </c>
      <c r="M67" s="27">
        <v>0</v>
      </c>
      <c r="N67" s="27">
        <v>0</v>
      </c>
      <c r="O67" s="27">
        <v>0</v>
      </c>
      <c r="P67" s="27">
        <v>1</v>
      </c>
      <c r="Q67" s="27">
        <v>0</v>
      </c>
      <c r="S67" s="53"/>
      <c r="T67" s="53" t="s">
        <v>44</v>
      </c>
      <c r="U67" s="53"/>
      <c r="V67" s="53" t="s">
        <v>27</v>
      </c>
      <c r="W67" s="53" t="s">
        <v>19</v>
      </c>
      <c r="X67" s="53">
        <v>170</v>
      </c>
      <c r="Y67" s="53"/>
      <c r="Z67" s="53"/>
      <c r="AA67" s="53"/>
      <c r="AB67" s="53"/>
      <c r="AC67" s="20"/>
      <c r="AD67" s="22">
        <v>1</v>
      </c>
      <c r="AE67" s="41"/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53">
        <v>0</v>
      </c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4"/>
      <c r="AY67" s="55">
        <v>83</v>
      </c>
      <c r="AZ67" s="53">
        <v>77.900000000000006</v>
      </c>
      <c r="BA67" s="53">
        <v>1016.9</v>
      </c>
      <c r="BB67" s="53">
        <v>1017.1</v>
      </c>
      <c r="BC67" s="27">
        <v>1</v>
      </c>
      <c r="BD67" s="27">
        <v>1</v>
      </c>
      <c r="BE67" s="27">
        <v>4.4000000000000004</v>
      </c>
      <c r="BF67" s="27">
        <v>0</v>
      </c>
      <c r="BG67" s="27" t="s">
        <v>17</v>
      </c>
      <c r="BH67" s="27">
        <v>14</v>
      </c>
      <c r="BM67" s="90">
        <f t="shared" si="2"/>
        <v>0</v>
      </c>
      <c r="BN67" s="91">
        <f t="shared" si="5"/>
        <v>0</v>
      </c>
      <c r="BO67" s="91">
        <f t="shared" si="3"/>
        <v>1</v>
      </c>
      <c r="BP67" s="91">
        <f t="shared" si="4"/>
        <v>0</v>
      </c>
    </row>
    <row r="68" spans="1:68" s="27" customFormat="1" x14ac:dyDescent="0.25">
      <c r="A68" s="40">
        <v>42125</v>
      </c>
      <c r="B68" s="49" t="str">
        <f>RIGHT(YEAR(A68),2)&amp;TEXT(A68-DATE(YEAR(A68),1,0),"000")</f>
        <v>15121</v>
      </c>
      <c r="C68" s="20" t="s">
        <v>46</v>
      </c>
      <c r="D68" s="20" t="s">
        <v>50</v>
      </c>
      <c r="E68" s="27">
        <v>11</v>
      </c>
      <c r="F68" s="27">
        <v>8</v>
      </c>
      <c r="G68" s="27" t="s">
        <v>59</v>
      </c>
      <c r="H68" s="41">
        <v>1747</v>
      </c>
      <c r="I68" s="41">
        <f>H68-600</f>
        <v>1147</v>
      </c>
      <c r="J68" s="22" t="s">
        <v>17</v>
      </c>
      <c r="K68" s="50"/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20"/>
      <c r="AD68" s="22">
        <v>0</v>
      </c>
      <c r="AE68" s="41"/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53">
        <v>0</v>
      </c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4"/>
      <c r="AY68" s="55">
        <v>83</v>
      </c>
      <c r="AZ68" s="53">
        <v>77.900000000000006</v>
      </c>
      <c r="BA68" s="53">
        <v>1016.9</v>
      </c>
      <c r="BB68" s="53">
        <v>1017.1</v>
      </c>
      <c r="BC68" s="27">
        <v>1</v>
      </c>
      <c r="BD68" s="27">
        <v>1</v>
      </c>
      <c r="BE68" s="27">
        <v>4.2</v>
      </c>
      <c r="BF68" s="27">
        <v>0</v>
      </c>
      <c r="BG68" s="27" t="s">
        <v>17</v>
      </c>
      <c r="BH68" s="27">
        <v>14</v>
      </c>
      <c r="BM68" s="90">
        <f t="shared" si="2"/>
        <v>0</v>
      </c>
      <c r="BN68" s="91">
        <f t="shared" si="5"/>
        <v>0</v>
      </c>
      <c r="BO68" s="91">
        <f t="shared" si="3"/>
        <v>0</v>
      </c>
      <c r="BP68" s="91">
        <f t="shared" si="4"/>
        <v>0</v>
      </c>
    </row>
    <row r="69" spans="1:68" s="72" customFormat="1" x14ac:dyDescent="0.25">
      <c r="A69" s="69">
        <v>42125</v>
      </c>
      <c r="B69" s="70" t="str">
        <f>RIGHT(YEAR(A69),2)&amp;TEXT(A69-DATE(YEAR(A69),1,0),"000")</f>
        <v>15121</v>
      </c>
      <c r="C69" s="71" t="s">
        <v>46</v>
      </c>
      <c r="D69" s="71" t="s">
        <v>50</v>
      </c>
      <c r="E69" s="72">
        <v>11</v>
      </c>
      <c r="F69" s="72">
        <v>9</v>
      </c>
      <c r="G69" s="72" t="s">
        <v>59</v>
      </c>
      <c r="H69" s="73">
        <v>1735</v>
      </c>
      <c r="I69" s="73">
        <f>H69-600</f>
        <v>1135</v>
      </c>
      <c r="J69" s="75" t="s">
        <v>17</v>
      </c>
      <c r="K69" s="73"/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AC69" s="71"/>
      <c r="AD69" s="75">
        <v>0</v>
      </c>
      <c r="AE69" s="73"/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X69" s="81"/>
      <c r="AY69" s="79">
        <v>83</v>
      </c>
      <c r="AZ69" s="72">
        <v>77.900000000000006</v>
      </c>
      <c r="BA69" s="72">
        <v>1016.9</v>
      </c>
      <c r="BB69" s="72">
        <v>1017.1</v>
      </c>
      <c r="BC69" s="72">
        <v>1</v>
      </c>
      <c r="BD69" s="72">
        <v>1</v>
      </c>
      <c r="BE69" s="72">
        <v>2.4</v>
      </c>
      <c r="BF69" s="72">
        <v>0</v>
      </c>
      <c r="BG69" s="72" t="s">
        <v>17</v>
      </c>
      <c r="BH69" s="72">
        <v>14</v>
      </c>
      <c r="BM69" s="92">
        <f t="shared" ref="BM69" si="6">IF(G69="B-C",IF(AND(SUM(L69:O69)=0,P69=1,Q69=0),1,IF(L69="-","-",0)),IF(AND(SUM(L69:O69)=0,P69=0,Q69=1),1,IF(L69="-","-",0)))</f>
        <v>0</v>
      </c>
      <c r="BN69" s="93">
        <f t="shared" ref="BN69" si="7">IF(AND(SUM(L69:O69)=0,P69=1,Q69=1),1,IF(L69="-","-",0))</f>
        <v>0</v>
      </c>
      <c r="BO69" s="93">
        <f t="shared" ref="BO69" si="8">IF(G69="B-C",IF(AND(SUM(L69:O69)=0,P69=0,Q69=1),1,IF(L69="-","-",0)),IF(AND(SUM(L69:O69)=0,P69=1,Q69=0),1,IF(L69="-","-",0)))</f>
        <v>0</v>
      </c>
      <c r="BP69" s="93">
        <f t="shared" ref="BP69" si="9">IF(AND(SUM(L69:O69)&gt;0,P69=0,Q69=0),1,IF(L69="-","-",0))</f>
        <v>0</v>
      </c>
    </row>
    <row r="70" spans="1:68" x14ac:dyDescent="0.25">
      <c r="A70" s="1"/>
      <c r="B70" s="7"/>
      <c r="AA70" s="63" t="s">
        <v>66</v>
      </c>
      <c r="AB70" s="63" t="s">
        <v>67</v>
      </c>
      <c r="AC70" s="63"/>
      <c r="AD70" s="64">
        <f>COUNT(AD4:AD69)</f>
        <v>66</v>
      </c>
    </row>
    <row r="71" spans="1:68" x14ac:dyDescent="0.25">
      <c r="B71" s="7"/>
      <c r="AA71" s="63" t="s">
        <v>68</v>
      </c>
      <c r="AB71" s="63" t="s">
        <v>69</v>
      </c>
      <c r="AC71" s="63"/>
      <c r="AD71" s="64">
        <f>SUM(AD4:AD69)</f>
        <v>7</v>
      </c>
    </row>
    <row r="72" spans="1:68" x14ac:dyDescent="0.25">
      <c r="B72" s="7"/>
      <c r="AA72" s="63"/>
      <c r="AB72" s="63" t="s">
        <v>70</v>
      </c>
      <c r="AC72" s="63"/>
      <c r="AD72" s="65">
        <f>COUNT(L4:L69)</f>
        <v>66</v>
      </c>
    </row>
    <row r="73" spans="1:68" x14ac:dyDescent="0.25">
      <c r="B73" s="7"/>
    </row>
    <row r="74" spans="1:68" x14ac:dyDescent="0.25">
      <c r="B74" s="7"/>
    </row>
    <row r="75" spans="1:68" x14ac:dyDescent="0.25">
      <c r="B75" s="7"/>
    </row>
    <row r="76" spans="1:68" x14ac:dyDescent="0.25">
      <c r="B76" s="7"/>
    </row>
    <row r="77" spans="1:68" x14ac:dyDescent="0.25">
      <c r="B77" s="7"/>
    </row>
    <row r="78" spans="1:68" x14ac:dyDescent="0.25">
      <c r="B78" s="7"/>
    </row>
    <row r="79" spans="1:68" x14ac:dyDescent="0.25">
      <c r="B79" s="7"/>
    </row>
    <row r="80" spans="1:68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</sheetData>
  <mergeCells count="2">
    <mergeCell ref="K1:AD1"/>
    <mergeCell ref="AE1:AW1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6"/>
  <sheetViews>
    <sheetView zoomScale="70" zoomScaleNormal="70" zoomScalePageLayoutView="70" workbookViewId="0">
      <pane ySplit="3" topLeftCell="A33" activePane="bottomLeft" state="frozen"/>
      <selection activeCell="D1" sqref="D1"/>
      <selection pane="bottomLeft" activeCell="Q43" sqref="Q43:Q69"/>
    </sheetView>
  </sheetViews>
  <sheetFormatPr defaultColWidth="11.125" defaultRowHeight="15.75" x14ac:dyDescent="0.25"/>
  <cols>
    <col min="1" max="1" width="9.375" customWidth="1"/>
    <col min="2" max="2" width="6" bestFit="1" customWidth="1"/>
    <col min="3" max="3" width="3.375" bestFit="1" customWidth="1"/>
    <col min="4" max="4" width="3.875" bestFit="1" customWidth="1"/>
    <col min="5" max="5" width="5.625" style="2" bestFit="1" customWidth="1"/>
    <col min="6" max="6" width="6.875" style="2" bestFit="1" customWidth="1"/>
    <col min="7" max="7" width="5.125" style="2" customWidth="1"/>
    <col min="8" max="8" width="5" style="4" bestFit="1" customWidth="1"/>
    <col min="9" max="9" width="5" style="4" customWidth="1"/>
    <col min="10" max="10" width="4.375" style="22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29" customWidth="1"/>
    <col min="26" max="28" width="7.125" style="13" customWidth="1"/>
    <col min="29" max="29" width="1" customWidth="1"/>
    <col min="30" max="30" width="9.87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4.625" style="13" customWidth="1"/>
    <col min="41" max="41" width="1.625" style="13" customWidth="1"/>
    <col min="42" max="42" width="8.375" style="13" customWidth="1"/>
    <col min="43" max="43" width="7.875" style="13" bestFit="1" customWidth="1"/>
    <col min="44" max="44" width="7.125" style="13" bestFit="1" customWidth="1"/>
    <col min="45" max="45" width="3.5" style="29" customWidth="1"/>
    <col min="46" max="46" width="7.125" style="13" bestFit="1" customWidth="1"/>
    <col min="47" max="47" width="8.375" style="13" bestFit="1" customWidth="1"/>
    <col min="48" max="48" width="8.375" style="13" customWidth="1"/>
    <col min="49" max="49" width="9.125" style="13" customWidth="1"/>
    <col min="50" max="50" width="1.875" style="48" customWidth="1"/>
    <col min="51" max="51" width="6.375" style="3" customWidth="1"/>
    <col min="52" max="52" width="7.375" customWidth="1"/>
    <col min="53" max="53" width="6.875" bestFit="1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8" x14ac:dyDescent="0.25">
      <c r="K1" s="95" t="s">
        <v>20</v>
      </c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7"/>
      <c r="AE1" s="98" t="s">
        <v>21</v>
      </c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100"/>
      <c r="AX1" s="45"/>
      <c r="AY1" s="4"/>
      <c r="AZ1" s="2"/>
      <c r="BA1" s="2"/>
      <c r="BB1" s="2"/>
    </row>
    <row r="2" spans="1:68" s="3" customFormat="1" x14ac:dyDescent="0.25">
      <c r="H2" s="4"/>
      <c r="I2" s="4"/>
      <c r="J2" s="23"/>
      <c r="K2" s="11" t="s">
        <v>24</v>
      </c>
      <c r="L2" s="3">
        <v>2</v>
      </c>
      <c r="S2" s="12"/>
      <c r="T2" s="12"/>
      <c r="U2" s="12"/>
      <c r="V2" s="4" t="s">
        <v>35</v>
      </c>
      <c r="W2" s="4" t="s">
        <v>35</v>
      </c>
      <c r="X2" s="4" t="s">
        <v>35</v>
      </c>
      <c r="Y2" s="8"/>
      <c r="Z2" s="12" t="s">
        <v>36</v>
      </c>
      <c r="AA2" s="3" t="s">
        <v>36</v>
      </c>
      <c r="AB2" s="3" t="s">
        <v>36</v>
      </c>
      <c r="AD2" s="15"/>
      <c r="AE2" s="4" t="s">
        <v>24</v>
      </c>
      <c r="AF2" s="3">
        <v>2</v>
      </c>
      <c r="AK2" s="12"/>
      <c r="AL2" s="12"/>
      <c r="AM2" s="12"/>
      <c r="AN2" s="12"/>
      <c r="AO2" s="12"/>
      <c r="AP2" s="4" t="s">
        <v>35</v>
      </c>
      <c r="AQ2" s="4" t="s">
        <v>35</v>
      </c>
      <c r="AR2" s="4" t="s">
        <v>35</v>
      </c>
      <c r="AS2" s="8"/>
      <c r="AT2" s="3" t="s">
        <v>36</v>
      </c>
      <c r="AU2" s="3" t="s">
        <v>36</v>
      </c>
      <c r="AV2" s="12" t="s">
        <v>36</v>
      </c>
      <c r="AX2" s="46"/>
      <c r="BC2" s="4"/>
      <c r="BD2" s="4"/>
      <c r="BE2" s="4"/>
      <c r="BF2" s="4"/>
      <c r="BG2" s="4"/>
      <c r="BH2" s="4"/>
      <c r="BJ2" s="3" t="s">
        <v>30</v>
      </c>
    </row>
    <row r="3" spans="1:68" s="5" customFormat="1" ht="46.35" customHeight="1" x14ac:dyDescent="0.25">
      <c r="A3" s="5" t="s">
        <v>0</v>
      </c>
      <c r="B3" s="5" t="s">
        <v>16</v>
      </c>
      <c r="C3" s="5" t="s">
        <v>39</v>
      </c>
      <c r="D3" s="5" t="s">
        <v>40</v>
      </c>
      <c r="E3" s="6" t="s">
        <v>1</v>
      </c>
      <c r="F3" s="6" t="s">
        <v>2</v>
      </c>
      <c r="G3" s="39" t="s">
        <v>22</v>
      </c>
      <c r="H3" s="6" t="s">
        <v>41</v>
      </c>
      <c r="I3" s="44" t="s">
        <v>49</v>
      </c>
      <c r="J3" s="23" t="s">
        <v>45</v>
      </c>
      <c r="K3" s="5" t="s">
        <v>25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31" t="s">
        <v>34</v>
      </c>
      <c r="T3" s="36" t="s">
        <v>42</v>
      </c>
      <c r="U3" s="36"/>
      <c r="V3" s="6" t="s">
        <v>29</v>
      </c>
      <c r="W3" s="6" t="s">
        <v>14</v>
      </c>
      <c r="X3" s="6" t="s">
        <v>37</v>
      </c>
      <c r="Y3" s="34"/>
      <c r="Z3" s="6" t="s">
        <v>29</v>
      </c>
      <c r="AA3" s="6" t="s">
        <v>14</v>
      </c>
      <c r="AB3" s="6" t="s">
        <v>37</v>
      </c>
      <c r="AD3" s="38" t="s">
        <v>43</v>
      </c>
      <c r="AE3" s="5" t="s">
        <v>25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33</v>
      </c>
      <c r="AM3" s="30" t="s">
        <v>34</v>
      </c>
      <c r="AN3" s="36" t="s">
        <v>42</v>
      </c>
      <c r="AP3" s="37" t="s">
        <v>29</v>
      </c>
      <c r="AQ3" s="37" t="s">
        <v>14</v>
      </c>
      <c r="AR3" s="37" t="s">
        <v>37</v>
      </c>
      <c r="AS3" s="58"/>
      <c r="AT3" s="37" t="s">
        <v>29</v>
      </c>
      <c r="AU3" s="37" t="s">
        <v>14</v>
      </c>
      <c r="AV3" s="37" t="s">
        <v>37</v>
      </c>
      <c r="AW3" s="38" t="s">
        <v>43</v>
      </c>
      <c r="AX3" s="47"/>
      <c r="AY3" s="42" t="s">
        <v>5</v>
      </c>
      <c r="AZ3" s="42" t="s">
        <v>6</v>
      </c>
      <c r="BA3" s="6" t="s">
        <v>7</v>
      </c>
      <c r="BB3" s="6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37" t="s">
        <v>13</v>
      </c>
      <c r="BH3" s="6" t="s">
        <v>4</v>
      </c>
      <c r="BI3" s="5" t="s">
        <v>3</v>
      </c>
      <c r="BJ3" s="6" t="s">
        <v>23</v>
      </c>
      <c r="BK3" s="6" t="s">
        <v>31</v>
      </c>
      <c r="BM3" s="6" t="s">
        <v>79</v>
      </c>
      <c r="BN3" s="5" t="s">
        <v>80</v>
      </c>
      <c r="BO3" s="5" t="s">
        <v>81</v>
      </c>
      <c r="BP3" s="5" t="s">
        <v>82</v>
      </c>
    </row>
    <row r="4" spans="1:68" s="20" customFormat="1" x14ac:dyDescent="0.25">
      <c r="A4" s="40">
        <v>42147</v>
      </c>
      <c r="B4" s="49" t="str">
        <f t="shared" ref="B4:B60" si="0">RIGHT(YEAR(A4),2)&amp;TEXT(A4-DATE(YEAR(A4),1,0),"000")</f>
        <v>15143</v>
      </c>
      <c r="C4" s="20" t="s">
        <v>46</v>
      </c>
      <c r="D4" s="20" t="s">
        <v>26</v>
      </c>
      <c r="E4" s="27">
        <v>1</v>
      </c>
      <c r="F4" s="27">
        <v>1</v>
      </c>
      <c r="G4" s="27" t="s">
        <v>63</v>
      </c>
      <c r="H4" s="41">
        <v>617</v>
      </c>
      <c r="I4" s="41">
        <f t="shared" ref="I4:I60" si="1">H4-600</f>
        <v>17</v>
      </c>
      <c r="J4" s="21" t="s">
        <v>47</v>
      </c>
      <c r="K4" s="50"/>
      <c r="L4" s="27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D4" s="22"/>
      <c r="AE4" s="41"/>
      <c r="AF4" s="27">
        <v>0</v>
      </c>
      <c r="AG4" s="27">
        <v>0</v>
      </c>
      <c r="AH4" s="27">
        <v>0</v>
      </c>
      <c r="AI4" s="27">
        <v>0</v>
      </c>
      <c r="AJ4" s="27">
        <v>0</v>
      </c>
      <c r="AK4" s="27">
        <v>0</v>
      </c>
      <c r="AL4" s="27"/>
      <c r="AM4" s="43"/>
      <c r="AN4" s="43"/>
      <c r="AO4" s="43"/>
      <c r="AP4" s="43"/>
      <c r="AQ4" s="43"/>
      <c r="AS4" s="41"/>
      <c r="AV4" s="51"/>
      <c r="AW4" s="27"/>
      <c r="AX4" s="52"/>
      <c r="AY4" s="41">
        <v>81.2</v>
      </c>
      <c r="AZ4" s="27">
        <v>82.6</v>
      </c>
      <c r="BA4" s="27">
        <v>1019</v>
      </c>
      <c r="BB4" s="27">
        <v>1019.6</v>
      </c>
      <c r="BC4" s="27">
        <v>0</v>
      </c>
      <c r="BD4" s="27">
        <v>1</v>
      </c>
      <c r="BE4" s="27">
        <v>10.4</v>
      </c>
      <c r="BF4" s="27">
        <v>1</v>
      </c>
      <c r="BG4" s="27" t="s">
        <v>17</v>
      </c>
      <c r="BH4" s="27">
        <v>5</v>
      </c>
      <c r="BM4" s="90">
        <f>IF(G4="B-C",IF(AND(SUM(L4:O4)=0,P4=1,Q4=0),1,IF(L4="-","-",0)),IF(AND(SUM(L4:O4)=0,P4=0,Q4=1),1,IF(L4="-","-",0)))</f>
        <v>0</v>
      </c>
      <c r="BN4" s="91">
        <f>IF(AND(SUM(L4:O4)=0,P4=1,Q4=1),1,IF(L4="-","-",0))</f>
        <v>0</v>
      </c>
      <c r="BO4" s="91">
        <f>IF(G4="B-C",IF(AND(SUM(L4:O4)=0,P4=0,Q4=1),1,IF(L4="-","-",0)),IF(AND(SUM(L4:O4)=0,P4=1,Q4=0),1,IF(L4="-","-",0)))</f>
        <v>0</v>
      </c>
      <c r="BP4" s="91">
        <f>IF(AND(SUM(L4:O4)&gt;0,P4=0,Q4=0),1,IF(L4="-","-",0))</f>
        <v>0</v>
      </c>
    </row>
    <row r="5" spans="1:68" s="20" customFormat="1" x14ac:dyDescent="0.25">
      <c r="A5" s="40">
        <v>42147</v>
      </c>
      <c r="B5" s="49" t="str">
        <f t="shared" si="0"/>
        <v>15143</v>
      </c>
      <c r="C5" s="20" t="s">
        <v>46</v>
      </c>
      <c r="D5" s="20" t="s">
        <v>26</v>
      </c>
      <c r="E5" s="27">
        <v>1</v>
      </c>
      <c r="F5" s="27">
        <v>2</v>
      </c>
      <c r="G5" s="27" t="s">
        <v>63</v>
      </c>
      <c r="H5" s="41">
        <v>632</v>
      </c>
      <c r="I5" s="41">
        <f t="shared" si="1"/>
        <v>32</v>
      </c>
      <c r="J5" s="21" t="s">
        <v>47</v>
      </c>
      <c r="K5" s="50"/>
      <c r="L5" s="27">
        <v>0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/>
      <c r="AE5" s="41"/>
      <c r="AF5" s="27">
        <v>0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/>
      <c r="AM5" s="43"/>
      <c r="AN5" s="43"/>
      <c r="AO5" s="43"/>
      <c r="AP5" s="43"/>
      <c r="AQ5" s="43"/>
      <c r="AU5" s="53"/>
      <c r="AV5" s="51"/>
      <c r="AW5" s="27"/>
      <c r="AX5" s="54"/>
      <c r="AY5" s="41">
        <v>81.2</v>
      </c>
      <c r="AZ5" s="27">
        <v>82.6</v>
      </c>
      <c r="BA5" s="27">
        <v>1019</v>
      </c>
      <c r="BB5" s="27">
        <v>1019.6</v>
      </c>
      <c r="BC5" s="27">
        <v>0</v>
      </c>
      <c r="BD5" s="27">
        <v>2</v>
      </c>
      <c r="BE5" s="27">
        <v>14.8</v>
      </c>
      <c r="BF5" s="27">
        <v>1</v>
      </c>
      <c r="BG5" s="27" t="s">
        <v>17</v>
      </c>
      <c r="BH5" s="27">
        <v>5</v>
      </c>
      <c r="BM5" s="90">
        <f t="shared" ref="BM5:BM68" si="2">IF(G5="B-C",IF(AND(SUM(L5:O5)=0,P5=1,Q5=0),1,IF(L5="-","-",0)),IF(AND(SUM(L5:O5)=0,P5=0,Q5=1),1,IF(L5="-","-",0)))</f>
        <v>0</v>
      </c>
      <c r="BN5" s="91">
        <f>IF(AND(SUM(L5:O5)=0,P5=1,Q5=1),1,IF(L5="-","-",0))</f>
        <v>0</v>
      </c>
      <c r="BO5" s="91">
        <f t="shared" ref="BO5:BO68" si="3">IF(G5="B-C",IF(AND(SUM(L5:O5)=0,P5=0,Q5=1),1,IF(L5="-","-",0)),IF(AND(SUM(L5:O5)=0,P5=1,Q5=0),1,IF(L5="-","-",0)))</f>
        <v>0</v>
      </c>
      <c r="BP5" s="91">
        <f t="shared" ref="BP5:BP68" si="4">IF(AND(SUM(L5:O5)&gt;0,P5=0,Q5=0),1,IF(L5="-","-",0))</f>
        <v>0</v>
      </c>
    </row>
    <row r="6" spans="1:68" s="20" customFormat="1" x14ac:dyDescent="0.25">
      <c r="A6" s="40">
        <v>42147</v>
      </c>
      <c r="B6" s="49" t="str">
        <f t="shared" si="0"/>
        <v>15143</v>
      </c>
      <c r="C6" s="20" t="s">
        <v>46</v>
      </c>
      <c r="D6" s="20" t="s">
        <v>26</v>
      </c>
      <c r="E6" s="27">
        <v>1</v>
      </c>
      <c r="F6" s="27">
        <v>3</v>
      </c>
      <c r="G6" s="27" t="s">
        <v>63</v>
      </c>
      <c r="H6" s="41">
        <v>640</v>
      </c>
      <c r="I6" s="41">
        <f t="shared" si="1"/>
        <v>40</v>
      </c>
      <c r="J6" s="21" t="s">
        <v>47</v>
      </c>
      <c r="K6" s="50"/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/>
      <c r="AE6" s="41"/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/>
      <c r="AM6" s="43"/>
      <c r="AN6" s="43"/>
      <c r="AO6" s="43"/>
      <c r="AP6" s="43"/>
      <c r="AQ6" s="43"/>
      <c r="AU6" s="53"/>
      <c r="AV6" s="51"/>
      <c r="AW6" s="27"/>
      <c r="AX6" s="54"/>
      <c r="AY6" s="41">
        <v>81.2</v>
      </c>
      <c r="AZ6" s="27">
        <v>82.6</v>
      </c>
      <c r="BA6" s="27">
        <v>1019</v>
      </c>
      <c r="BB6" s="27">
        <v>1019.6</v>
      </c>
      <c r="BC6" s="27">
        <v>0</v>
      </c>
      <c r="BD6" s="27">
        <v>1</v>
      </c>
      <c r="BE6" s="27">
        <v>1.4</v>
      </c>
      <c r="BF6" s="27">
        <v>1</v>
      </c>
      <c r="BG6" s="27" t="s">
        <v>17</v>
      </c>
      <c r="BH6" s="27">
        <v>5</v>
      </c>
      <c r="BM6" s="90">
        <f t="shared" si="2"/>
        <v>0</v>
      </c>
      <c r="BN6" s="91">
        <f t="shared" ref="BN6:BN69" si="5">IF(AND(SUM(L6:O6)=0,P6=1,Q6=1),1,IF(L6="-","-",0))</f>
        <v>0</v>
      </c>
      <c r="BO6" s="91">
        <f t="shared" si="3"/>
        <v>0</v>
      </c>
      <c r="BP6" s="91">
        <f t="shared" si="4"/>
        <v>0</v>
      </c>
    </row>
    <row r="7" spans="1:68" s="20" customFormat="1" x14ac:dyDescent="0.25">
      <c r="A7" s="40">
        <v>42147</v>
      </c>
      <c r="B7" s="49" t="str">
        <f t="shared" si="0"/>
        <v>15143</v>
      </c>
      <c r="C7" s="20" t="s">
        <v>46</v>
      </c>
      <c r="D7" s="20" t="s">
        <v>26</v>
      </c>
      <c r="E7" s="27">
        <v>1</v>
      </c>
      <c r="F7" s="27">
        <v>4</v>
      </c>
      <c r="G7" s="27" t="s">
        <v>63</v>
      </c>
      <c r="H7" s="41">
        <v>648</v>
      </c>
      <c r="I7" s="41">
        <f t="shared" si="1"/>
        <v>48</v>
      </c>
      <c r="J7" s="21" t="s">
        <v>47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/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43"/>
      <c r="AO7" s="43"/>
      <c r="AP7" s="43"/>
      <c r="AQ7" s="43"/>
      <c r="AU7" s="53"/>
      <c r="AV7" s="51"/>
      <c r="AW7" s="27"/>
      <c r="AX7" s="54"/>
      <c r="AY7" s="41">
        <v>81.2</v>
      </c>
      <c r="AZ7" s="27">
        <v>82.6</v>
      </c>
      <c r="BA7" s="27">
        <v>1019</v>
      </c>
      <c r="BB7" s="27">
        <v>1019.6</v>
      </c>
      <c r="BC7" s="27">
        <v>0</v>
      </c>
      <c r="BD7" s="27">
        <v>2</v>
      </c>
      <c r="BE7" s="27">
        <v>11.2</v>
      </c>
      <c r="BF7" s="27">
        <v>1</v>
      </c>
      <c r="BG7" s="27" t="s">
        <v>17</v>
      </c>
      <c r="BH7" s="27">
        <v>5</v>
      </c>
      <c r="BM7" s="90">
        <f t="shared" si="2"/>
        <v>0</v>
      </c>
      <c r="BN7" s="91">
        <f t="shared" si="5"/>
        <v>0</v>
      </c>
      <c r="BO7" s="91">
        <f t="shared" si="3"/>
        <v>0</v>
      </c>
      <c r="BP7" s="91">
        <f t="shared" si="4"/>
        <v>0</v>
      </c>
    </row>
    <row r="8" spans="1:68" s="20" customFormat="1" x14ac:dyDescent="0.25">
      <c r="A8" s="40">
        <v>42147</v>
      </c>
      <c r="B8" s="49" t="str">
        <f t="shared" si="0"/>
        <v>15143</v>
      </c>
      <c r="C8" s="20" t="s">
        <v>46</v>
      </c>
      <c r="D8" s="20" t="s">
        <v>26</v>
      </c>
      <c r="E8" s="27">
        <v>1</v>
      </c>
      <c r="F8" s="27">
        <v>5</v>
      </c>
      <c r="G8" s="27" t="s">
        <v>63</v>
      </c>
      <c r="H8" s="41">
        <v>655</v>
      </c>
      <c r="I8" s="41">
        <f t="shared" si="1"/>
        <v>55</v>
      </c>
      <c r="J8" s="21" t="s">
        <v>47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/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43"/>
      <c r="AO8" s="43"/>
      <c r="AP8" s="43"/>
      <c r="AQ8" s="43"/>
      <c r="AU8" s="53"/>
      <c r="AV8" s="51"/>
      <c r="AW8" s="27"/>
      <c r="AX8" s="54"/>
      <c r="AY8" s="41">
        <v>81.2</v>
      </c>
      <c r="AZ8" s="27">
        <v>82.6</v>
      </c>
      <c r="BA8" s="27">
        <v>1019</v>
      </c>
      <c r="BB8" s="27">
        <v>1019.6</v>
      </c>
      <c r="BC8" s="27">
        <v>0</v>
      </c>
      <c r="BD8" s="27">
        <v>2</v>
      </c>
      <c r="BE8" s="27">
        <v>9.1</v>
      </c>
      <c r="BF8" s="27">
        <v>1</v>
      </c>
      <c r="BG8" s="27" t="s">
        <v>17</v>
      </c>
      <c r="BH8" s="27">
        <v>5</v>
      </c>
      <c r="BM8" s="90">
        <f t="shared" si="2"/>
        <v>0</v>
      </c>
      <c r="BN8" s="91">
        <f t="shared" si="5"/>
        <v>0</v>
      </c>
      <c r="BO8" s="91">
        <f t="shared" si="3"/>
        <v>0</v>
      </c>
      <c r="BP8" s="91">
        <f t="shared" si="4"/>
        <v>0</v>
      </c>
    </row>
    <row r="9" spans="1:68" s="20" customFormat="1" x14ac:dyDescent="0.25">
      <c r="A9" s="40" t="s">
        <v>54</v>
      </c>
      <c r="B9" s="49" t="s">
        <v>54</v>
      </c>
      <c r="C9" s="20" t="s">
        <v>46</v>
      </c>
      <c r="D9" s="20" t="s">
        <v>54</v>
      </c>
      <c r="E9" s="27">
        <v>1</v>
      </c>
      <c r="F9" s="27">
        <v>6</v>
      </c>
      <c r="G9" s="27" t="s">
        <v>54</v>
      </c>
      <c r="H9" s="41" t="s">
        <v>54</v>
      </c>
      <c r="I9" s="41" t="s">
        <v>54</v>
      </c>
      <c r="J9" s="21" t="s">
        <v>54</v>
      </c>
      <c r="K9" s="50"/>
      <c r="L9" s="27" t="s">
        <v>54</v>
      </c>
      <c r="M9" s="27" t="s">
        <v>54</v>
      </c>
      <c r="N9" s="27" t="s">
        <v>54</v>
      </c>
      <c r="O9" s="27" t="s">
        <v>54</v>
      </c>
      <c r="P9" s="27" t="s">
        <v>54</v>
      </c>
      <c r="Q9" s="27" t="s">
        <v>54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/>
      <c r="AE9" s="41"/>
      <c r="AF9" s="27" t="s">
        <v>54</v>
      </c>
      <c r="AG9" s="27" t="s">
        <v>54</v>
      </c>
      <c r="AH9" s="27" t="s">
        <v>54</v>
      </c>
      <c r="AI9" s="27" t="s">
        <v>54</v>
      </c>
      <c r="AJ9" s="27" t="s">
        <v>54</v>
      </c>
      <c r="AK9" s="27" t="s">
        <v>54</v>
      </c>
      <c r="AL9" s="27"/>
      <c r="AM9" s="43"/>
      <c r="AN9" s="43"/>
      <c r="AO9" s="43"/>
      <c r="AP9" s="43"/>
      <c r="AQ9" s="43"/>
      <c r="AU9" s="53"/>
      <c r="AV9" s="51"/>
      <c r="AW9" s="27"/>
      <c r="AX9" s="54"/>
      <c r="AY9" s="27" t="s">
        <v>54</v>
      </c>
      <c r="AZ9" s="27" t="s">
        <v>54</v>
      </c>
      <c r="BA9" s="27" t="s">
        <v>54</v>
      </c>
      <c r="BB9" s="27" t="s">
        <v>54</v>
      </c>
      <c r="BC9" s="27" t="s">
        <v>54</v>
      </c>
      <c r="BD9" s="27" t="s">
        <v>54</v>
      </c>
      <c r="BE9" s="27" t="s">
        <v>54</v>
      </c>
      <c r="BF9" s="27" t="s">
        <v>54</v>
      </c>
      <c r="BG9" s="27" t="s">
        <v>54</v>
      </c>
      <c r="BH9" s="27" t="s">
        <v>54</v>
      </c>
      <c r="BI9" s="27" t="s">
        <v>54</v>
      </c>
      <c r="BJ9" s="27"/>
      <c r="BM9" s="90" t="str">
        <f t="shared" si="2"/>
        <v>-</v>
      </c>
      <c r="BN9" s="91" t="str">
        <f t="shared" si="5"/>
        <v>-</v>
      </c>
      <c r="BO9" s="91" t="str">
        <f t="shared" si="3"/>
        <v>-</v>
      </c>
      <c r="BP9" s="91" t="str">
        <f t="shared" si="4"/>
        <v>-</v>
      </c>
    </row>
    <row r="10" spans="1:68" s="71" customFormat="1" x14ac:dyDescent="0.25">
      <c r="A10" s="69" t="s">
        <v>54</v>
      </c>
      <c r="B10" s="70" t="s">
        <v>54</v>
      </c>
      <c r="C10" s="71" t="s">
        <v>46</v>
      </c>
      <c r="D10" s="71" t="s">
        <v>54</v>
      </c>
      <c r="E10" s="72">
        <v>1</v>
      </c>
      <c r="F10" s="72">
        <v>7</v>
      </c>
      <c r="G10" s="72" t="s">
        <v>54</v>
      </c>
      <c r="H10" s="73" t="s">
        <v>54</v>
      </c>
      <c r="I10" s="73" t="s">
        <v>54</v>
      </c>
      <c r="J10" s="74" t="s">
        <v>54</v>
      </c>
      <c r="K10" s="73"/>
      <c r="L10" s="72" t="s">
        <v>54</v>
      </c>
      <c r="M10" s="72" t="s">
        <v>54</v>
      </c>
      <c r="N10" s="72" t="s">
        <v>54</v>
      </c>
      <c r="O10" s="72" t="s">
        <v>54</v>
      </c>
      <c r="P10" s="72" t="s">
        <v>54</v>
      </c>
      <c r="Q10" s="72" t="s">
        <v>54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D10" s="75"/>
      <c r="AE10" s="73"/>
      <c r="AF10" s="72" t="s">
        <v>54</v>
      </c>
      <c r="AG10" s="72" t="s">
        <v>54</v>
      </c>
      <c r="AH10" s="72" t="s">
        <v>54</v>
      </c>
      <c r="AI10" s="72" t="s">
        <v>54</v>
      </c>
      <c r="AJ10" s="72" t="s">
        <v>54</v>
      </c>
      <c r="AK10" s="72" t="s">
        <v>54</v>
      </c>
      <c r="AL10" s="72"/>
      <c r="AU10" s="72"/>
      <c r="AV10" s="76"/>
      <c r="AW10" s="72"/>
      <c r="AX10" s="81"/>
      <c r="AY10" s="72" t="s">
        <v>54</v>
      </c>
      <c r="AZ10" s="72" t="s">
        <v>54</v>
      </c>
      <c r="BA10" s="72" t="s">
        <v>54</v>
      </c>
      <c r="BB10" s="72" t="s">
        <v>54</v>
      </c>
      <c r="BC10" s="72" t="s">
        <v>54</v>
      </c>
      <c r="BD10" s="72" t="s">
        <v>54</v>
      </c>
      <c r="BE10" s="72" t="s">
        <v>54</v>
      </c>
      <c r="BF10" s="72" t="s">
        <v>54</v>
      </c>
      <c r="BG10" s="72" t="s">
        <v>54</v>
      </c>
      <c r="BH10" s="72" t="s">
        <v>54</v>
      </c>
      <c r="BI10" s="72" t="s">
        <v>54</v>
      </c>
      <c r="BJ10" s="72"/>
      <c r="BM10" s="92" t="str">
        <f t="shared" si="2"/>
        <v>-</v>
      </c>
      <c r="BN10" s="93" t="str">
        <f t="shared" si="5"/>
        <v>-</v>
      </c>
      <c r="BO10" s="93" t="str">
        <f t="shared" si="3"/>
        <v>-</v>
      </c>
      <c r="BP10" s="93" t="str">
        <f t="shared" si="4"/>
        <v>-</v>
      </c>
    </row>
    <row r="11" spans="1:68" s="20" customFormat="1" x14ac:dyDescent="0.25">
      <c r="A11" s="40">
        <v>42147</v>
      </c>
      <c r="B11" s="49" t="str">
        <f t="shared" si="0"/>
        <v>15143</v>
      </c>
      <c r="C11" s="20" t="s">
        <v>46</v>
      </c>
      <c r="D11" s="20" t="s">
        <v>26</v>
      </c>
      <c r="E11" s="27">
        <v>2</v>
      </c>
      <c r="F11" s="27">
        <v>1</v>
      </c>
      <c r="G11" s="27" t="s">
        <v>63</v>
      </c>
      <c r="H11" s="41">
        <v>703</v>
      </c>
      <c r="I11" s="41">
        <f t="shared" si="1"/>
        <v>103</v>
      </c>
      <c r="J11" s="21" t="s">
        <v>47</v>
      </c>
      <c r="K11" s="50"/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/>
      <c r="S11" s="53"/>
      <c r="T11" s="53"/>
      <c r="U11" s="53"/>
      <c r="V11" s="53"/>
      <c r="W11" s="53"/>
      <c r="X11" s="53"/>
      <c r="Y11" s="53"/>
      <c r="Z11" s="53"/>
      <c r="AA11" s="53"/>
      <c r="AB11" s="53"/>
      <c r="AD11" s="22"/>
      <c r="AE11" s="41"/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4"/>
      <c r="AY11" s="41">
        <v>81.2</v>
      </c>
      <c r="AZ11" s="27">
        <v>82.6</v>
      </c>
      <c r="BA11" s="27">
        <v>1019</v>
      </c>
      <c r="BB11" s="27">
        <v>1019.6</v>
      </c>
      <c r="BC11" s="27">
        <v>0</v>
      </c>
      <c r="BD11" s="27">
        <v>1</v>
      </c>
      <c r="BE11" s="27">
        <v>12.6</v>
      </c>
      <c r="BF11" s="27">
        <v>1</v>
      </c>
      <c r="BG11" s="27" t="s">
        <v>17</v>
      </c>
      <c r="BH11" s="27">
        <v>5</v>
      </c>
      <c r="BM11" s="90">
        <f t="shared" si="2"/>
        <v>0</v>
      </c>
      <c r="BN11" s="91">
        <f t="shared" si="5"/>
        <v>0</v>
      </c>
      <c r="BO11" s="91">
        <f t="shared" si="3"/>
        <v>0</v>
      </c>
      <c r="BP11" s="91">
        <f t="shared" si="4"/>
        <v>0</v>
      </c>
    </row>
    <row r="12" spans="1:68" s="20" customFormat="1" x14ac:dyDescent="0.25">
      <c r="A12" s="40">
        <v>42147</v>
      </c>
      <c r="B12" s="49" t="str">
        <f t="shared" si="0"/>
        <v>15143</v>
      </c>
      <c r="C12" s="20" t="s">
        <v>46</v>
      </c>
      <c r="D12" s="20" t="s">
        <v>26</v>
      </c>
      <c r="E12" s="27">
        <v>2</v>
      </c>
      <c r="F12" s="27">
        <v>2</v>
      </c>
      <c r="G12" s="27" t="s">
        <v>63</v>
      </c>
      <c r="H12" s="41">
        <v>710</v>
      </c>
      <c r="I12" s="41">
        <f t="shared" si="1"/>
        <v>110</v>
      </c>
      <c r="J12" s="21" t="s">
        <v>47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22"/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4"/>
      <c r="AY12" s="41">
        <v>81.2</v>
      </c>
      <c r="AZ12" s="27">
        <v>82.6</v>
      </c>
      <c r="BA12" s="27">
        <v>1019</v>
      </c>
      <c r="BB12" s="27">
        <v>1019.6</v>
      </c>
      <c r="BC12" s="27">
        <v>0</v>
      </c>
      <c r="BD12" s="27">
        <v>1</v>
      </c>
      <c r="BE12" s="27">
        <v>8.6999999999999993</v>
      </c>
      <c r="BF12" s="27">
        <v>1</v>
      </c>
      <c r="BG12" s="27" t="s">
        <v>17</v>
      </c>
      <c r="BH12" s="27">
        <v>5</v>
      </c>
      <c r="BM12" s="90">
        <f t="shared" si="2"/>
        <v>0</v>
      </c>
      <c r="BN12" s="91">
        <f t="shared" si="5"/>
        <v>0</v>
      </c>
      <c r="BO12" s="91">
        <f t="shared" si="3"/>
        <v>0</v>
      </c>
      <c r="BP12" s="91">
        <f t="shared" si="4"/>
        <v>0</v>
      </c>
    </row>
    <row r="13" spans="1:68" s="20" customFormat="1" x14ac:dyDescent="0.25">
      <c r="A13" s="40">
        <v>42147</v>
      </c>
      <c r="B13" s="49" t="str">
        <f t="shared" si="0"/>
        <v>15143</v>
      </c>
      <c r="C13" s="20" t="s">
        <v>46</v>
      </c>
      <c r="D13" s="20" t="s">
        <v>26</v>
      </c>
      <c r="E13" s="27">
        <v>2</v>
      </c>
      <c r="F13" s="27">
        <v>3</v>
      </c>
      <c r="G13" s="27" t="s">
        <v>63</v>
      </c>
      <c r="H13" s="41">
        <v>718</v>
      </c>
      <c r="I13" s="41">
        <f t="shared" si="1"/>
        <v>118</v>
      </c>
      <c r="J13" s="21" t="s">
        <v>47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53"/>
      <c r="T13" s="53"/>
      <c r="U13" s="53"/>
      <c r="V13" s="53"/>
      <c r="W13" s="53"/>
      <c r="X13" s="53"/>
      <c r="Y13" s="53"/>
      <c r="Z13" s="53"/>
      <c r="AA13" s="53"/>
      <c r="AB13" s="53"/>
      <c r="AD13" s="22"/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4"/>
      <c r="AY13" s="41">
        <v>81.2</v>
      </c>
      <c r="AZ13" s="27">
        <v>82.6</v>
      </c>
      <c r="BA13" s="27">
        <v>1019</v>
      </c>
      <c r="BB13" s="27">
        <v>1019.6</v>
      </c>
      <c r="BC13" s="27">
        <v>0</v>
      </c>
      <c r="BD13" s="27">
        <v>1</v>
      </c>
      <c r="BE13" s="27">
        <v>7.2</v>
      </c>
      <c r="BF13" s="27">
        <v>1</v>
      </c>
      <c r="BG13" s="27" t="s">
        <v>17</v>
      </c>
      <c r="BH13" s="27">
        <v>5</v>
      </c>
      <c r="BM13" s="90">
        <f t="shared" si="2"/>
        <v>0</v>
      </c>
      <c r="BN13" s="91">
        <f t="shared" si="5"/>
        <v>0</v>
      </c>
      <c r="BO13" s="91">
        <f t="shared" si="3"/>
        <v>0</v>
      </c>
      <c r="BP13" s="91">
        <f t="shared" si="4"/>
        <v>0</v>
      </c>
    </row>
    <row r="14" spans="1:68" s="20" customFormat="1" x14ac:dyDescent="0.25">
      <c r="A14" s="40">
        <v>42147</v>
      </c>
      <c r="B14" s="49" t="str">
        <f t="shared" si="0"/>
        <v>15143</v>
      </c>
      <c r="C14" s="20" t="s">
        <v>46</v>
      </c>
      <c r="D14" s="20" t="s">
        <v>26</v>
      </c>
      <c r="E14" s="27">
        <v>2</v>
      </c>
      <c r="F14" s="27">
        <v>4</v>
      </c>
      <c r="G14" s="27" t="s">
        <v>63</v>
      </c>
      <c r="H14" s="41">
        <v>724</v>
      </c>
      <c r="I14" s="41">
        <f t="shared" si="1"/>
        <v>124</v>
      </c>
      <c r="J14" s="21" t="s">
        <v>47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/>
      <c r="S14" s="53"/>
      <c r="T14" s="53"/>
      <c r="U14" s="53"/>
      <c r="V14" s="53"/>
      <c r="W14" s="53"/>
      <c r="X14" s="53"/>
      <c r="Y14" s="53"/>
      <c r="Z14" s="53"/>
      <c r="AA14" s="53"/>
      <c r="AB14" s="53"/>
      <c r="AD14" s="22"/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4"/>
      <c r="AY14" s="41">
        <v>81.2</v>
      </c>
      <c r="AZ14" s="27">
        <v>82.6</v>
      </c>
      <c r="BA14" s="27">
        <v>1019</v>
      </c>
      <c r="BB14" s="27">
        <v>1019.6</v>
      </c>
      <c r="BC14" s="27">
        <v>0</v>
      </c>
      <c r="BD14" s="27">
        <v>1</v>
      </c>
      <c r="BE14" s="27">
        <v>8</v>
      </c>
      <c r="BF14" s="27">
        <v>1</v>
      </c>
      <c r="BG14" s="27" t="s">
        <v>17</v>
      </c>
      <c r="BH14" s="27">
        <v>5</v>
      </c>
      <c r="BM14" s="90">
        <f t="shared" si="2"/>
        <v>0</v>
      </c>
      <c r="BN14" s="91">
        <f t="shared" si="5"/>
        <v>0</v>
      </c>
      <c r="BO14" s="91">
        <f t="shared" si="3"/>
        <v>0</v>
      </c>
      <c r="BP14" s="91">
        <f t="shared" si="4"/>
        <v>0</v>
      </c>
    </row>
    <row r="15" spans="1:68" s="20" customFormat="1" x14ac:dyDescent="0.25">
      <c r="A15" s="40">
        <v>42147</v>
      </c>
      <c r="B15" s="49" t="str">
        <f t="shared" si="0"/>
        <v>15143</v>
      </c>
      <c r="C15" s="20" t="s">
        <v>46</v>
      </c>
      <c r="D15" s="20" t="s">
        <v>26</v>
      </c>
      <c r="E15" s="27">
        <v>2</v>
      </c>
      <c r="F15" s="27">
        <v>5</v>
      </c>
      <c r="G15" s="27" t="s">
        <v>63</v>
      </c>
      <c r="H15" s="41">
        <v>732</v>
      </c>
      <c r="I15" s="41">
        <f t="shared" si="1"/>
        <v>132</v>
      </c>
      <c r="J15" s="21" t="s">
        <v>47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D15" s="22"/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4"/>
      <c r="AY15" s="41">
        <v>81.2</v>
      </c>
      <c r="AZ15" s="27">
        <v>82.6</v>
      </c>
      <c r="BA15" s="27">
        <v>1019</v>
      </c>
      <c r="BB15" s="27">
        <v>1019.6</v>
      </c>
      <c r="BC15" s="27">
        <v>0</v>
      </c>
      <c r="BD15" s="27">
        <v>1</v>
      </c>
      <c r="BE15" s="27">
        <v>8.4</v>
      </c>
      <c r="BF15" s="27">
        <v>1</v>
      </c>
      <c r="BG15" s="27" t="s">
        <v>17</v>
      </c>
      <c r="BH15" s="27">
        <v>5</v>
      </c>
      <c r="BM15" s="90">
        <f t="shared" si="2"/>
        <v>0</v>
      </c>
      <c r="BN15" s="91">
        <f t="shared" si="5"/>
        <v>0</v>
      </c>
      <c r="BO15" s="91">
        <f t="shared" si="3"/>
        <v>0</v>
      </c>
      <c r="BP15" s="91">
        <f t="shared" si="4"/>
        <v>0</v>
      </c>
    </row>
    <row r="16" spans="1:68" s="20" customFormat="1" x14ac:dyDescent="0.25">
      <c r="A16" s="40">
        <v>42147</v>
      </c>
      <c r="B16" s="49" t="str">
        <f t="shared" si="0"/>
        <v>15143</v>
      </c>
      <c r="C16" s="20" t="s">
        <v>46</v>
      </c>
      <c r="D16" s="20" t="s">
        <v>26</v>
      </c>
      <c r="E16" s="27">
        <v>2</v>
      </c>
      <c r="F16" s="27">
        <v>6</v>
      </c>
      <c r="G16" s="27" t="s">
        <v>63</v>
      </c>
      <c r="H16" s="41">
        <v>740</v>
      </c>
      <c r="I16" s="41">
        <f t="shared" si="1"/>
        <v>140</v>
      </c>
      <c r="J16" s="21" t="s">
        <v>47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53"/>
      <c r="T16" s="53"/>
      <c r="U16" s="53"/>
      <c r="V16" s="53"/>
      <c r="W16" s="53"/>
      <c r="X16" s="53"/>
      <c r="Y16" s="53"/>
      <c r="Z16" s="53"/>
      <c r="AA16" s="53"/>
      <c r="AB16" s="53"/>
      <c r="AD16" s="22"/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4"/>
      <c r="AY16" s="41">
        <v>81.2</v>
      </c>
      <c r="AZ16" s="27">
        <v>82.6</v>
      </c>
      <c r="BA16" s="27">
        <v>1019</v>
      </c>
      <c r="BB16" s="27">
        <v>1019.6</v>
      </c>
      <c r="BC16" s="27">
        <v>0</v>
      </c>
      <c r="BD16" s="27">
        <v>1</v>
      </c>
      <c r="BE16" s="27">
        <v>9.1</v>
      </c>
      <c r="BF16" s="27">
        <v>1</v>
      </c>
      <c r="BG16" s="27" t="s">
        <v>17</v>
      </c>
      <c r="BH16" s="27">
        <v>5</v>
      </c>
      <c r="BM16" s="90">
        <f t="shared" si="2"/>
        <v>0</v>
      </c>
      <c r="BN16" s="91">
        <f t="shared" si="5"/>
        <v>0</v>
      </c>
      <c r="BO16" s="91">
        <f t="shared" si="3"/>
        <v>0</v>
      </c>
      <c r="BP16" s="91">
        <f t="shared" si="4"/>
        <v>0</v>
      </c>
    </row>
    <row r="17" spans="1:68" s="20" customFormat="1" x14ac:dyDescent="0.25">
      <c r="A17" s="40">
        <v>42147</v>
      </c>
      <c r="B17" s="49" t="str">
        <f t="shared" si="0"/>
        <v>15143</v>
      </c>
      <c r="C17" s="20" t="s">
        <v>46</v>
      </c>
      <c r="D17" s="20" t="s">
        <v>26</v>
      </c>
      <c r="E17" s="27">
        <v>2</v>
      </c>
      <c r="F17" s="27">
        <v>7</v>
      </c>
      <c r="G17" s="27" t="s">
        <v>63</v>
      </c>
      <c r="H17" s="41">
        <v>748</v>
      </c>
      <c r="I17" s="41">
        <f t="shared" si="1"/>
        <v>148</v>
      </c>
      <c r="J17" s="21" t="s">
        <v>47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D17" s="22"/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4"/>
      <c r="AY17" s="41">
        <v>81.2</v>
      </c>
      <c r="AZ17" s="27">
        <v>82.6</v>
      </c>
      <c r="BA17" s="27">
        <v>1019</v>
      </c>
      <c r="BB17" s="27">
        <v>1019.6</v>
      </c>
      <c r="BC17" s="27">
        <v>0</v>
      </c>
      <c r="BD17" s="27">
        <v>1</v>
      </c>
      <c r="BE17" s="27">
        <v>8.3000000000000007</v>
      </c>
      <c r="BF17" s="27">
        <v>1</v>
      </c>
      <c r="BG17" s="27" t="s">
        <v>17</v>
      </c>
      <c r="BH17" s="27">
        <v>5</v>
      </c>
      <c r="BM17" s="90">
        <f t="shared" si="2"/>
        <v>0</v>
      </c>
      <c r="BN17" s="91">
        <f t="shared" si="5"/>
        <v>0</v>
      </c>
      <c r="BO17" s="91">
        <f t="shared" si="3"/>
        <v>0</v>
      </c>
      <c r="BP17" s="91">
        <f t="shared" si="4"/>
        <v>0</v>
      </c>
    </row>
    <row r="18" spans="1:68" s="71" customFormat="1" x14ac:dyDescent="0.25">
      <c r="A18" s="69">
        <v>42147</v>
      </c>
      <c r="B18" s="70" t="str">
        <f t="shared" si="0"/>
        <v>15143</v>
      </c>
      <c r="C18" s="71" t="s">
        <v>46</v>
      </c>
      <c r="D18" s="71" t="s">
        <v>26</v>
      </c>
      <c r="E18" s="72">
        <v>2</v>
      </c>
      <c r="F18" s="72">
        <v>8</v>
      </c>
      <c r="G18" s="72" t="s">
        <v>63</v>
      </c>
      <c r="H18" s="73">
        <v>756</v>
      </c>
      <c r="I18" s="73">
        <f t="shared" si="1"/>
        <v>156</v>
      </c>
      <c r="J18" s="74" t="s">
        <v>47</v>
      </c>
      <c r="K18" s="73"/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D18" s="75"/>
      <c r="AE18" s="73"/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81"/>
      <c r="AY18" s="73">
        <v>81.2</v>
      </c>
      <c r="AZ18" s="72">
        <v>82.6</v>
      </c>
      <c r="BA18" s="72">
        <v>1019</v>
      </c>
      <c r="BB18" s="72">
        <v>1019.6</v>
      </c>
      <c r="BC18" s="72">
        <v>0</v>
      </c>
      <c r="BD18" s="72">
        <v>1</v>
      </c>
      <c r="BE18" s="72">
        <v>6</v>
      </c>
      <c r="BF18" s="72">
        <v>1</v>
      </c>
      <c r="BG18" s="72" t="s">
        <v>17</v>
      </c>
      <c r="BH18" s="72">
        <v>5</v>
      </c>
      <c r="BM18" s="92">
        <f t="shared" si="2"/>
        <v>0</v>
      </c>
      <c r="BN18" s="93">
        <f t="shared" si="5"/>
        <v>0</v>
      </c>
      <c r="BO18" s="93">
        <f t="shared" si="3"/>
        <v>0</v>
      </c>
      <c r="BP18" s="93">
        <f t="shared" si="4"/>
        <v>0</v>
      </c>
    </row>
    <row r="19" spans="1:68" s="20" customFormat="1" x14ac:dyDescent="0.25">
      <c r="A19" s="27" t="s">
        <v>54</v>
      </c>
      <c r="B19" s="27" t="s">
        <v>54</v>
      </c>
      <c r="C19" s="20" t="s">
        <v>46</v>
      </c>
      <c r="D19" s="27" t="s">
        <v>54</v>
      </c>
      <c r="E19" s="27">
        <v>4</v>
      </c>
      <c r="F19" s="27">
        <v>1</v>
      </c>
      <c r="G19" s="27" t="s">
        <v>54</v>
      </c>
      <c r="H19" s="27" t="s">
        <v>54</v>
      </c>
      <c r="I19" s="27" t="s">
        <v>54</v>
      </c>
      <c r="J19" s="22" t="s">
        <v>54</v>
      </c>
      <c r="K19" s="50"/>
      <c r="L19" s="27" t="s">
        <v>54</v>
      </c>
      <c r="M19" s="27" t="s">
        <v>54</v>
      </c>
      <c r="N19" s="27" t="s">
        <v>54</v>
      </c>
      <c r="O19" s="27" t="s">
        <v>54</v>
      </c>
      <c r="P19" s="27" t="s">
        <v>54</v>
      </c>
      <c r="Q19" s="27" t="s">
        <v>54</v>
      </c>
      <c r="R19" s="27"/>
      <c r="S19" s="53"/>
      <c r="T19" s="53"/>
      <c r="U19" s="53"/>
      <c r="V19" s="53"/>
      <c r="W19" s="53"/>
      <c r="X19" s="53"/>
      <c r="Y19" s="53"/>
      <c r="Z19" s="53"/>
      <c r="AA19" s="53"/>
      <c r="AB19" s="53"/>
      <c r="AD19" s="22"/>
      <c r="AE19" s="41"/>
      <c r="AF19" s="27" t="s">
        <v>54</v>
      </c>
      <c r="AG19" s="27" t="s">
        <v>54</v>
      </c>
      <c r="AH19" s="27" t="s">
        <v>54</v>
      </c>
      <c r="AI19" s="27" t="s">
        <v>54</v>
      </c>
      <c r="AJ19" s="27" t="s">
        <v>54</v>
      </c>
      <c r="AK19" s="27" t="s">
        <v>54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4"/>
      <c r="AY19" s="27" t="s">
        <v>54</v>
      </c>
      <c r="AZ19" s="27" t="s">
        <v>54</v>
      </c>
      <c r="BA19" s="27" t="s">
        <v>54</v>
      </c>
      <c r="BB19" s="27" t="s">
        <v>54</v>
      </c>
      <c r="BC19" s="27" t="s">
        <v>54</v>
      </c>
      <c r="BD19" s="27" t="s">
        <v>54</v>
      </c>
      <c r="BE19" s="27" t="s">
        <v>54</v>
      </c>
      <c r="BF19" s="27" t="s">
        <v>54</v>
      </c>
      <c r="BG19" s="27" t="s">
        <v>54</v>
      </c>
      <c r="BH19" s="27" t="s">
        <v>54</v>
      </c>
      <c r="BJ19" s="27"/>
      <c r="BK19" s="20">
        <f>CONVERT(BJ19,"C","F")</f>
        <v>32</v>
      </c>
      <c r="BM19" s="90" t="str">
        <f t="shared" si="2"/>
        <v>-</v>
      </c>
      <c r="BN19" s="91" t="str">
        <f t="shared" si="5"/>
        <v>-</v>
      </c>
      <c r="BO19" s="91" t="str">
        <f t="shared" si="3"/>
        <v>-</v>
      </c>
      <c r="BP19" s="91" t="str">
        <f t="shared" si="4"/>
        <v>-</v>
      </c>
    </row>
    <row r="20" spans="1:68" s="20" customFormat="1" x14ac:dyDescent="0.25">
      <c r="A20" s="27" t="s">
        <v>54</v>
      </c>
      <c r="B20" s="27" t="s">
        <v>54</v>
      </c>
      <c r="C20" s="20" t="s">
        <v>46</v>
      </c>
      <c r="D20" s="27" t="s">
        <v>54</v>
      </c>
      <c r="E20" s="27">
        <v>4</v>
      </c>
      <c r="F20" s="27">
        <v>2</v>
      </c>
      <c r="G20" s="27" t="s">
        <v>54</v>
      </c>
      <c r="H20" s="27" t="s">
        <v>54</v>
      </c>
      <c r="I20" s="27" t="s">
        <v>54</v>
      </c>
      <c r="J20" s="22" t="s">
        <v>54</v>
      </c>
      <c r="K20" s="50"/>
      <c r="L20" s="27" t="s">
        <v>54</v>
      </c>
      <c r="M20" s="27" t="s">
        <v>54</v>
      </c>
      <c r="N20" s="27" t="s">
        <v>54</v>
      </c>
      <c r="O20" s="27" t="s">
        <v>54</v>
      </c>
      <c r="P20" s="27" t="s">
        <v>54</v>
      </c>
      <c r="Q20" s="27" t="s">
        <v>54</v>
      </c>
      <c r="R20" s="27"/>
      <c r="S20" s="53"/>
      <c r="T20" s="53"/>
      <c r="U20" s="53"/>
      <c r="V20" s="53"/>
      <c r="W20" s="53"/>
      <c r="X20" s="53"/>
      <c r="Y20" s="53"/>
      <c r="Z20" s="53"/>
      <c r="AA20" s="53"/>
      <c r="AB20" s="53"/>
      <c r="AD20" s="22"/>
      <c r="AE20" s="41"/>
      <c r="AF20" s="27" t="s">
        <v>54</v>
      </c>
      <c r="AG20" s="27" t="s">
        <v>54</v>
      </c>
      <c r="AH20" s="27" t="s">
        <v>54</v>
      </c>
      <c r="AI20" s="27" t="s">
        <v>54</v>
      </c>
      <c r="AJ20" s="27" t="s">
        <v>54</v>
      </c>
      <c r="AK20" s="27" t="s">
        <v>54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4"/>
      <c r="AY20" s="27" t="s">
        <v>54</v>
      </c>
      <c r="AZ20" s="27" t="s">
        <v>54</v>
      </c>
      <c r="BA20" s="27" t="s">
        <v>54</v>
      </c>
      <c r="BB20" s="27" t="s">
        <v>54</v>
      </c>
      <c r="BC20" s="27" t="s">
        <v>54</v>
      </c>
      <c r="BD20" s="27" t="s">
        <v>54</v>
      </c>
      <c r="BE20" s="27" t="s">
        <v>54</v>
      </c>
      <c r="BF20" s="27" t="s">
        <v>54</v>
      </c>
      <c r="BG20" s="27" t="s">
        <v>54</v>
      </c>
      <c r="BH20" s="27" t="s">
        <v>54</v>
      </c>
      <c r="BM20" s="90" t="str">
        <f t="shared" si="2"/>
        <v>-</v>
      </c>
      <c r="BN20" s="91" t="str">
        <f t="shared" si="5"/>
        <v>-</v>
      </c>
      <c r="BO20" s="91" t="str">
        <f t="shared" si="3"/>
        <v>-</v>
      </c>
      <c r="BP20" s="91" t="str">
        <f t="shared" si="4"/>
        <v>-</v>
      </c>
    </row>
    <row r="21" spans="1:68" s="20" customFormat="1" x14ac:dyDescent="0.25">
      <c r="A21" s="27" t="s">
        <v>54</v>
      </c>
      <c r="B21" s="27" t="s">
        <v>54</v>
      </c>
      <c r="C21" s="20" t="s">
        <v>46</v>
      </c>
      <c r="D21" s="27" t="s">
        <v>54</v>
      </c>
      <c r="E21" s="27">
        <v>4</v>
      </c>
      <c r="F21" s="27">
        <v>3</v>
      </c>
      <c r="G21" s="27" t="s">
        <v>54</v>
      </c>
      <c r="H21" s="27" t="s">
        <v>54</v>
      </c>
      <c r="I21" s="27" t="s">
        <v>54</v>
      </c>
      <c r="J21" s="22" t="s">
        <v>54</v>
      </c>
      <c r="K21" s="50"/>
      <c r="L21" s="27" t="s">
        <v>54</v>
      </c>
      <c r="M21" s="27" t="s">
        <v>54</v>
      </c>
      <c r="N21" s="27" t="s">
        <v>54</v>
      </c>
      <c r="O21" s="27" t="s">
        <v>54</v>
      </c>
      <c r="P21" s="27" t="s">
        <v>54</v>
      </c>
      <c r="Q21" s="27" t="s">
        <v>54</v>
      </c>
      <c r="R21" s="27"/>
      <c r="S21" s="53"/>
      <c r="T21" s="53"/>
      <c r="U21" s="53"/>
      <c r="V21" s="53"/>
      <c r="W21" s="53"/>
      <c r="X21" s="53"/>
      <c r="Y21" s="53"/>
      <c r="Z21" s="53"/>
      <c r="AA21" s="53"/>
      <c r="AB21" s="53"/>
      <c r="AD21" s="22"/>
      <c r="AE21" s="41"/>
      <c r="AF21" s="27" t="s">
        <v>54</v>
      </c>
      <c r="AG21" s="27" t="s">
        <v>54</v>
      </c>
      <c r="AH21" s="27" t="s">
        <v>54</v>
      </c>
      <c r="AI21" s="27" t="s">
        <v>54</v>
      </c>
      <c r="AJ21" s="27" t="s">
        <v>54</v>
      </c>
      <c r="AK21" s="27" t="s">
        <v>54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4"/>
      <c r="AY21" s="27" t="s">
        <v>54</v>
      </c>
      <c r="AZ21" s="27" t="s">
        <v>54</v>
      </c>
      <c r="BA21" s="27" t="s">
        <v>54</v>
      </c>
      <c r="BB21" s="27" t="s">
        <v>54</v>
      </c>
      <c r="BC21" s="27" t="s">
        <v>54</v>
      </c>
      <c r="BD21" s="27" t="s">
        <v>54</v>
      </c>
      <c r="BE21" s="27" t="s">
        <v>54</v>
      </c>
      <c r="BF21" s="27" t="s">
        <v>54</v>
      </c>
      <c r="BG21" s="27" t="s">
        <v>54</v>
      </c>
      <c r="BH21" s="27" t="s">
        <v>54</v>
      </c>
      <c r="BM21" s="90" t="str">
        <f t="shared" si="2"/>
        <v>-</v>
      </c>
      <c r="BN21" s="91" t="str">
        <f t="shared" si="5"/>
        <v>-</v>
      </c>
      <c r="BO21" s="91" t="str">
        <f t="shared" si="3"/>
        <v>-</v>
      </c>
      <c r="BP21" s="91" t="str">
        <f t="shared" si="4"/>
        <v>-</v>
      </c>
    </row>
    <row r="22" spans="1:68" s="20" customFormat="1" x14ac:dyDescent="0.25">
      <c r="A22" s="27" t="s">
        <v>54</v>
      </c>
      <c r="B22" s="27" t="s">
        <v>54</v>
      </c>
      <c r="C22" s="20" t="s">
        <v>46</v>
      </c>
      <c r="D22" s="27" t="s">
        <v>54</v>
      </c>
      <c r="E22" s="27">
        <v>4</v>
      </c>
      <c r="F22" s="27">
        <v>4</v>
      </c>
      <c r="G22" s="27" t="s">
        <v>54</v>
      </c>
      <c r="H22" s="27" t="s">
        <v>54</v>
      </c>
      <c r="I22" s="27" t="s">
        <v>54</v>
      </c>
      <c r="J22" s="22" t="s">
        <v>54</v>
      </c>
      <c r="K22" s="50"/>
      <c r="L22" s="27" t="s">
        <v>54</v>
      </c>
      <c r="M22" s="27" t="s">
        <v>54</v>
      </c>
      <c r="N22" s="27" t="s">
        <v>54</v>
      </c>
      <c r="O22" s="27" t="s">
        <v>54</v>
      </c>
      <c r="P22" s="27" t="s">
        <v>54</v>
      </c>
      <c r="Q22" s="27" t="s">
        <v>54</v>
      </c>
      <c r="R22" s="27"/>
      <c r="S22" s="53"/>
      <c r="T22" s="53"/>
      <c r="U22" s="53"/>
      <c r="V22" s="53"/>
      <c r="W22" s="53"/>
      <c r="X22" s="53"/>
      <c r="Y22" s="53"/>
      <c r="Z22" s="53"/>
      <c r="AA22" s="53"/>
      <c r="AB22" s="53"/>
      <c r="AD22" s="22"/>
      <c r="AE22" s="41"/>
      <c r="AF22" s="27" t="s">
        <v>54</v>
      </c>
      <c r="AG22" s="27" t="s">
        <v>54</v>
      </c>
      <c r="AH22" s="27" t="s">
        <v>54</v>
      </c>
      <c r="AI22" s="27" t="s">
        <v>54</v>
      </c>
      <c r="AJ22" s="27" t="s">
        <v>54</v>
      </c>
      <c r="AK22" s="27" t="s">
        <v>54</v>
      </c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4"/>
      <c r="AY22" s="27" t="s">
        <v>54</v>
      </c>
      <c r="AZ22" s="27" t="s">
        <v>54</v>
      </c>
      <c r="BA22" s="27" t="s">
        <v>54</v>
      </c>
      <c r="BB22" s="27" t="s">
        <v>54</v>
      </c>
      <c r="BC22" s="27" t="s">
        <v>54</v>
      </c>
      <c r="BD22" s="27" t="s">
        <v>54</v>
      </c>
      <c r="BE22" s="27" t="s">
        <v>54</v>
      </c>
      <c r="BF22" s="27" t="s">
        <v>54</v>
      </c>
      <c r="BG22" s="27" t="s">
        <v>54</v>
      </c>
      <c r="BH22" s="27" t="s">
        <v>54</v>
      </c>
      <c r="BM22" s="90" t="str">
        <f t="shared" si="2"/>
        <v>-</v>
      </c>
      <c r="BN22" s="91" t="str">
        <f t="shared" si="5"/>
        <v>-</v>
      </c>
      <c r="BO22" s="91" t="str">
        <f t="shared" si="3"/>
        <v>-</v>
      </c>
      <c r="BP22" s="91" t="str">
        <f t="shared" si="4"/>
        <v>-</v>
      </c>
    </row>
    <row r="23" spans="1:68" s="20" customFormat="1" x14ac:dyDescent="0.25">
      <c r="A23" s="27" t="s">
        <v>54</v>
      </c>
      <c r="B23" s="27" t="s">
        <v>54</v>
      </c>
      <c r="C23" s="20" t="s">
        <v>46</v>
      </c>
      <c r="D23" s="27" t="s">
        <v>54</v>
      </c>
      <c r="E23" s="27">
        <v>4</v>
      </c>
      <c r="F23" s="27">
        <v>5</v>
      </c>
      <c r="G23" s="27" t="s">
        <v>54</v>
      </c>
      <c r="H23" s="27" t="s">
        <v>54</v>
      </c>
      <c r="I23" s="27" t="s">
        <v>54</v>
      </c>
      <c r="J23" s="22" t="s">
        <v>54</v>
      </c>
      <c r="K23" s="50"/>
      <c r="L23" s="27" t="s">
        <v>54</v>
      </c>
      <c r="M23" s="27" t="s">
        <v>54</v>
      </c>
      <c r="N23" s="27" t="s">
        <v>54</v>
      </c>
      <c r="O23" s="27" t="s">
        <v>54</v>
      </c>
      <c r="P23" s="27" t="s">
        <v>54</v>
      </c>
      <c r="Q23" s="27" t="s">
        <v>54</v>
      </c>
      <c r="R23" s="2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D23" s="22"/>
      <c r="AE23" s="41"/>
      <c r="AF23" s="27" t="s">
        <v>54</v>
      </c>
      <c r="AG23" s="27" t="s">
        <v>54</v>
      </c>
      <c r="AH23" s="27" t="s">
        <v>54</v>
      </c>
      <c r="AI23" s="27" t="s">
        <v>54</v>
      </c>
      <c r="AJ23" s="27" t="s">
        <v>54</v>
      </c>
      <c r="AK23" s="27" t="s">
        <v>54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4"/>
      <c r="AY23" s="27" t="s">
        <v>54</v>
      </c>
      <c r="AZ23" s="27" t="s">
        <v>54</v>
      </c>
      <c r="BA23" s="27" t="s">
        <v>54</v>
      </c>
      <c r="BB23" s="27" t="s">
        <v>54</v>
      </c>
      <c r="BC23" s="27" t="s">
        <v>54</v>
      </c>
      <c r="BD23" s="27" t="s">
        <v>54</v>
      </c>
      <c r="BE23" s="27" t="s">
        <v>54</v>
      </c>
      <c r="BF23" s="27" t="s">
        <v>54</v>
      </c>
      <c r="BG23" s="27" t="s">
        <v>54</v>
      </c>
      <c r="BH23" s="27" t="s">
        <v>54</v>
      </c>
      <c r="BM23" s="90" t="str">
        <f t="shared" si="2"/>
        <v>-</v>
      </c>
      <c r="BN23" s="91" t="str">
        <f t="shared" si="5"/>
        <v>-</v>
      </c>
      <c r="BO23" s="91" t="str">
        <f t="shared" si="3"/>
        <v>-</v>
      </c>
      <c r="BP23" s="91" t="str">
        <f t="shared" si="4"/>
        <v>-</v>
      </c>
    </row>
    <row r="24" spans="1:68" s="20" customFormat="1" x14ac:dyDescent="0.25">
      <c r="A24" s="27" t="s">
        <v>54</v>
      </c>
      <c r="B24" s="27" t="s">
        <v>54</v>
      </c>
      <c r="C24" s="20" t="s">
        <v>46</v>
      </c>
      <c r="D24" s="27" t="s">
        <v>54</v>
      </c>
      <c r="E24" s="27">
        <v>4</v>
      </c>
      <c r="F24" s="27">
        <v>6</v>
      </c>
      <c r="G24" s="27" t="s">
        <v>54</v>
      </c>
      <c r="H24" s="27" t="s">
        <v>54</v>
      </c>
      <c r="I24" s="27" t="s">
        <v>54</v>
      </c>
      <c r="J24" s="22" t="s">
        <v>54</v>
      </c>
      <c r="K24" s="50"/>
      <c r="L24" s="27" t="s">
        <v>54</v>
      </c>
      <c r="M24" s="27" t="s">
        <v>54</v>
      </c>
      <c r="N24" s="27" t="s">
        <v>54</v>
      </c>
      <c r="O24" s="27" t="s">
        <v>54</v>
      </c>
      <c r="P24" s="27" t="s">
        <v>54</v>
      </c>
      <c r="Q24" s="27" t="s">
        <v>54</v>
      </c>
      <c r="R24" s="27"/>
      <c r="S24" s="53"/>
      <c r="T24" s="53"/>
      <c r="U24" s="53"/>
      <c r="V24" s="53"/>
      <c r="W24" s="53"/>
      <c r="X24" s="53"/>
      <c r="Y24" s="53"/>
      <c r="Z24" s="53"/>
      <c r="AA24" s="53"/>
      <c r="AB24" s="53"/>
      <c r="AD24" s="22"/>
      <c r="AE24" s="41"/>
      <c r="AF24" s="27" t="s">
        <v>54</v>
      </c>
      <c r="AG24" s="27" t="s">
        <v>54</v>
      </c>
      <c r="AH24" s="27" t="s">
        <v>54</v>
      </c>
      <c r="AI24" s="27" t="s">
        <v>54</v>
      </c>
      <c r="AJ24" s="27" t="s">
        <v>54</v>
      </c>
      <c r="AK24" s="27" t="s">
        <v>54</v>
      </c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4"/>
      <c r="AY24" s="27" t="s">
        <v>54</v>
      </c>
      <c r="AZ24" s="27" t="s">
        <v>54</v>
      </c>
      <c r="BA24" s="27" t="s">
        <v>54</v>
      </c>
      <c r="BB24" s="27" t="s">
        <v>54</v>
      </c>
      <c r="BC24" s="27" t="s">
        <v>54</v>
      </c>
      <c r="BD24" s="27" t="s">
        <v>54</v>
      </c>
      <c r="BE24" s="27" t="s">
        <v>54</v>
      </c>
      <c r="BF24" s="27" t="s">
        <v>54</v>
      </c>
      <c r="BG24" s="27" t="s">
        <v>54</v>
      </c>
      <c r="BH24" s="27" t="s">
        <v>54</v>
      </c>
      <c r="BM24" s="90" t="str">
        <f t="shared" si="2"/>
        <v>-</v>
      </c>
      <c r="BN24" s="91" t="str">
        <f t="shared" si="5"/>
        <v>-</v>
      </c>
      <c r="BO24" s="91" t="str">
        <f t="shared" si="3"/>
        <v>-</v>
      </c>
      <c r="BP24" s="91" t="str">
        <f t="shared" si="4"/>
        <v>-</v>
      </c>
    </row>
    <row r="25" spans="1:68" s="20" customFormat="1" x14ac:dyDescent="0.25">
      <c r="A25" s="27" t="s">
        <v>54</v>
      </c>
      <c r="B25" s="27" t="s">
        <v>54</v>
      </c>
      <c r="C25" s="20" t="s">
        <v>46</v>
      </c>
      <c r="D25" s="27" t="s">
        <v>54</v>
      </c>
      <c r="E25" s="27">
        <v>4</v>
      </c>
      <c r="F25" s="27">
        <v>7</v>
      </c>
      <c r="G25" s="27" t="s">
        <v>54</v>
      </c>
      <c r="H25" s="27" t="s">
        <v>54</v>
      </c>
      <c r="I25" s="27" t="s">
        <v>54</v>
      </c>
      <c r="J25" s="22" t="s">
        <v>54</v>
      </c>
      <c r="K25" s="50"/>
      <c r="L25" s="27" t="s">
        <v>54</v>
      </c>
      <c r="M25" s="27" t="s">
        <v>54</v>
      </c>
      <c r="N25" s="27" t="s">
        <v>54</v>
      </c>
      <c r="O25" s="27" t="s">
        <v>54</v>
      </c>
      <c r="P25" s="27" t="s">
        <v>54</v>
      </c>
      <c r="Q25" s="27" t="s">
        <v>54</v>
      </c>
      <c r="R25" s="27"/>
      <c r="S25" s="53"/>
      <c r="T25" s="53"/>
      <c r="U25" s="53"/>
      <c r="V25" s="53"/>
      <c r="W25" s="53"/>
      <c r="X25" s="53"/>
      <c r="Y25" s="53"/>
      <c r="Z25" s="53"/>
      <c r="AA25" s="53"/>
      <c r="AB25" s="53"/>
      <c r="AD25" s="22"/>
      <c r="AE25" s="41"/>
      <c r="AF25" s="27" t="s">
        <v>54</v>
      </c>
      <c r="AG25" s="27" t="s">
        <v>54</v>
      </c>
      <c r="AH25" s="27" t="s">
        <v>54</v>
      </c>
      <c r="AI25" s="27" t="s">
        <v>54</v>
      </c>
      <c r="AJ25" s="27" t="s">
        <v>54</v>
      </c>
      <c r="AK25" s="27" t="s">
        <v>54</v>
      </c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4"/>
      <c r="AY25" s="27" t="s">
        <v>54</v>
      </c>
      <c r="AZ25" s="27" t="s">
        <v>54</v>
      </c>
      <c r="BA25" s="27" t="s">
        <v>54</v>
      </c>
      <c r="BB25" s="27" t="s">
        <v>54</v>
      </c>
      <c r="BC25" s="27" t="s">
        <v>54</v>
      </c>
      <c r="BD25" s="27" t="s">
        <v>54</v>
      </c>
      <c r="BE25" s="27" t="s">
        <v>54</v>
      </c>
      <c r="BF25" s="27" t="s">
        <v>54</v>
      </c>
      <c r="BG25" s="27" t="s">
        <v>54</v>
      </c>
      <c r="BH25" s="27" t="s">
        <v>54</v>
      </c>
      <c r="BM25" s="90" t="str">
        <f t="shared" si="2"/>
        <v>-</v>
      </c>
      <c r="BN25" s="91" t="str">
        <f t="shared" si="5"/>
        <v>-</v>
      </c>
      <c r="BO25" s="91" t="str">
        <f t="shared" si="3"/>
        <v>-</v>
      </c>
      <c r="BP25" s="91" t="str">
        <f t="shared" si="4"/>
        <v>-</v>
      </c>
    </row>
    <row r="26" spans="1:68" s="71" customFormat="1" x14ac:dyDescent="0.25">
      <c r="A26" s="72" t="s">
        <v>54</v>
      </c>
      <c r="B26" s="72" t="s">
        <v>54</v>
      </c>
      <c r="C26" s="71" t="s">
        <v>46</v>
      </c>
      <c r="D26" s="72" t="s">
        <v>54</v>
      </c>
      <c r="E26" s="72">
        <v>4</v>
      </c>
      <c r="F26" s="72">
        <v>8</v>
      </c>
      <c r="G26" s="72" t="s">
        <v>54</v>
      </c>
      <c r="H26" s="72" t="s">
        <v>54</v>
      </c>
      <c r="I26" s="72" t="s">
        <v>54</v>
      </c>
      <c r="J26" s="75" t="s">
        <v>54</v>
      </c>
      <c r="K26" s="73"/>
      <c r="L26" s="72" t="s">
        <v>54</v>
      </c>
      <c r="M26" s="72" t="s">
        <v>54</v>
      </c>
      <c r="N26" s="72" t="s">
        <v>54</v>
      </c>
      <c r="O26" s="72" t="s">
        <v>54</v>
      </c>
      <c r="P26" s="72" t="s">
        <v>54</v>
      </c>
      <c r="Q26" s="72" t="s">
        <v>54</v>
      </c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D26" s="75"/>
      <c r="AE26" s="73"/>
      <c r="AF26" s="72" t="s">
        <v>54</v>
      </c>
      <c r="AG26" s="72" t="s">
        <v>54</v>
      </c>
      <c r="AH26" s="72" t="s">
        <v>54</v>
      </c>
      <c r="AI26" s="72" t="s">
        <v>54</v>
      </c>
      <c r="AJ26" s="72" t="s">
        <v>54</v>
      </c>
      <c r="AK26" s="72" t="s">
        <v>54</v>
      </c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81"/>
      <c r="AY26" s="72" t="s">
        <v>54</v>
      </c>
      <c r="AZ26" s="72" t="s">
        <v>54</v>
      </c>
      <c r="BA26" s="72" t="s">
        <v>54</v>
      </c>
      <c r="BB26" s="72" t="s">
        <v>54</v>
      </c>
      <c r="BC26" s="72" t="s">
        <v>54</v>
      </c>
      <c r="BD26" s="72" t="s">
        <v>54</v>
      </c>
      <c r="BE26" s="72" t="s">
        <v>54</v>
      </c>
      <c r="BF26" s="72" t="s">
        <v>54</v>
      </c>
      <c r="BG26" s="72" t="s">
        <v>54</v>
      </c>
      <c r="BH26" s="72" t="s">
        <v>54</v>
      </c>
      <c r="BM26" s="92" t="str">
        <f t="shared" si="2"/>
        <v>-</v>
      </c>
      <c r="BN26" s="93" t="str">
        <f t="shared" si="5"/>
        <v>-</v>
      </c>
      <c r="BO26" s="93" t="str">
        <f t="shared" si="3"/>
        <v>-</v>
      </c>
      <c r="BP26" s="93" t="str">
        <f t="shared" si="4"/>
        <v>-</v>
      </c>
    </row>
    <row r="27" spans="1:68" s="20" customFormat="1" x14ac:dyDescent="0.25">
      <c r="A27" s="40">
        <v>42147</v>
      </c>
      <c r="B27" s="49" t="str">
        <f t="shared" si="0"/>
        <v>15143</v>
      </c>
      <c r="C27" s="20" t="s">
        <v>46</v>
      </c>
      <c r="D27" s="20" t="s">
        <v>50</v>
      </c>
      <c r="E27" s="27">
        <v>5</v>
      </c>
      <c r="F27" s="27">
        <v>1</v>
      </c>
      <c r="G27" s="27" t="s">
        <v>63</v>
      </c>
      <c r="H27" s="41">
        <v>557</v>
      </c>
      <c r="I27" s="41">
        <f t="shared" si="1"/>
        <v>-43</v>
      </c>
      <c r="J27" s="21"/>
      <c r="K27" s="50"/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D27" s="22"/>
      <c r="AE27" s="41"/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53">
        <v>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4"/>
      <c r="AY27" s="55">
        <v>82.4</v>
      </c>
      <c r="AZ27" s="20">
        <v>78.8</v>
      </c>
      <c r="BA27" s="20">
        <v>1017.1</v>
      </c>
      <c r="BB27" s="43">
        <v>1017</v>
      </c>
      <c r="BC27" s="27">
        <v>0</v>
      </c>
      <c r="BD27" s="27">
        <v>2</v>
      </c>
      <c r="BE27" s="27">
        <v>9.8000000000000007</v>
      </c>
      <c r="BF27" s="27">
        <v>1</v>
      </c>
      <c r="BG27" s="27" t="s">
        <v>62</v>
      </c>
      <c r="BH27" s="27">
        <v>5</v>
      </c>
      <c r="BM27" s="90">
        <f t="shared" si="2"/>
        <v>0</v>
      </c>
      <c r="BN27" s="91">
        <f t="shared" si="5"/>
        <v>0</v>
      </c>
      <c r="BO27" s="91">
        <f t="shared" si="3"/>
        <v>0</v>
      </c>
      <c r="BP27" s="91">
        <f t="shared" si="4"/>
        <v>0</v>
      </c>
    </row>
    <row r="28" spans="1:68" s="55" customFormat="1" x14ac:dyDescent="0.25">
      <c r="A28" s="40">
        <v>42147</v>
      </c>
      <c r="B28" s="49" t="str">
        <f t="shared" si="0"/>
        <v>15143</v>
      </c>
      <c r="C28" s="20" t="s">
        <v>46</v>
      </c>
      <c r="D28" s="20" t="s">
        <v>50</v>
      </c>
      <c r="E28" s="27">
        <v>5</v>
      </c>
      <c r="F28" s="27">
        <v>2</v>
      </c>
      <c r="G28" s="27" t="s">
        <v>63</v>
      </c>
      <c r="H28" s="41">
        <v>6.8</v>
      </c>
      <c r="I28" s="41">
        <f t="shared" si="1"/>
        <v>-593.20000000000005</v>
      </c>
      <c r="J28" s="21"/>
      <c r="K28" s="50"/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41"/>
      <c r="S28" s="50"/>
      <c r="T28" s="50"/>
      <c r="U28" s="50"/>
      <c r="V28" s="50"/>
      <c r="W28" s="50"/>
      <c r="X28" s="50"/>
      <c r="Y28" s="50"/>
      <c r="Z28" s="50"/>
      <c r="AA28" s="50"/>
      <c r="AB28" s="50"/>
      <c r="AD28" s="21"/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53">
        <v>0</v>
      </c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7"/>
      <c r="AY28" s="55">
        <v>82.4</v>
      </c>
      <c r="AZ28" s="20">
        <v>78.8</v>
      </c>
      <c r="BA28" s="20">
        <v>1017.1</v>
      </c>
      <c r="BB28" s="43">
        <v>1017</v>
      </c>
      <c r="BC28" s="27">
        <v>0</v>
      </c>
      <c r="BD28" s="27">
        <v>2</v>
      </c>
      <c r="BE28" s="41">
        <v>5</v>
      </c>
      <c r="BF28" s="41">
        <v>1</v>
      </c>
      <c r="BG28" s="27" t="s">
        <v>62</v>
      </c>
      <c r="BH28" s="27">
        <v>5</v>
      </c>
      <c r="BM28" s="90">
        <f t="shared" si="2"/>
        <v>0</v>
      </c>
      <c r="BN28" s="91">
        <f t="shared" si="5"/>
        <v>0</v>
      </c>
      <c r="BO28" s="91">
        <f t="shared" si="3"/>
        <v>0</v>
      </c>
      <c r="BP28" s="91">
        <f t="shared" si="4"/>
        <v>0</v>
      </c>
    </row>
    <row r="29" spans="1:68" s="20" customFormat="1" x14ac:dyDescent="0.25">
      <c r="A29" s="40">
        <v>42147</v>
      </c>
      <c r="B29" s="49" t="str">
        <f t="shared" si="0"/>
        <v>15143</v>
      </c>
      <c r="C29" s="20" t="s">
        <v>46</v>
      </c>
      <c r="D29" s="20" t="s">
        <v>50</v>
      </c>
      <c r="E29" s="27">
        <v>5</v>
      </c>
      <c r="F29" s="27">
        <v>3</v>
      </c>
      <c r="G29" s="27" t="s">
        <v>63</v>
      </c>
      <c r="H29" s="41">
        <v>618</v>
      </c>
      <c r="I29" s="41">
        <f t="shared" si="1"/>
        <v>18</v>
      </c>
      <c r="J29" s="21"/>
      <c r="K29" s="50"/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/>
      <c r="S29" s="53"/>
      <c r="T29" s="53"/>
      <c r="U29" s="53"/>
      <c r="V29" s="53"/>
      <c r="W29" s="53"/>
      <c r="X29" s="53"/>
      <c r="Y29" s="53"/>
      <c r="Z29" s="53"/>
      <c r="AA29" s="53"/>
      <c r="AB29" s="53"/>
      <c r="AD29" s="22"/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53">
        <v>0</v>
      </c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4"/>
      <c r="AY29" s="55">
        <v>82.4</v>
      </c>
      <c r="AZ29" s="20">
        <v>78.8</v>
      </c>
      <c r="BA29" s="20">
        <v>1017.1</v>
      </c>
      <c r="BB29" s="43">
        <v>1017</v>
      </c>
      <c r="BC29" s="27">
        <v>0</v>
      </c>
      <c r="BD29" s="27">
        <v>2</v>
      </c>
      <c r="BE29" s="27">
        <v>3.7</v>
      </c>
      <c r="BF29" s="27">
        <v>1</v>
      </c>
      <c r="BG29" s="27" t="s">
        <v>62</v>
      </c>
      <c r="BH29" s="27">
        <v>5</v>
      </c>
      <c r="BM29" s="90">
        <f t="shared" si="2"/>
        <v>0</v>
      </c>
      <c r="BN29" s="91">
        <f t="shared" si="5"/>
        <v>0</v>
      </c>
      <c r="BO29" s="91">
        <f t="shared" si="3"/>
        <v>0</v>
      </c>
      <c r="BP29" s="91">
        <f t="shared" si="4"/>
        <v>0</v>
      </c>
    </row>
    <row r="30" spans="1:68" s="20" customFormat="1" x14ac:dyDescent="0.25">
      <c r="A30" s="40">
        <v>42147</v>
      </c>
      <c r="B30" s="49" t="str">
        <f t="shared" si="0"/>
        <v>15143</v>
      </c>
      <c r="C30" s="20" t="s">
        <v>46</v>
      </c>
      <c r="D30" s="20" t="s">
        <v>50</v>
      </c>
      <c r="E30" s="27">
        <v>5</v>
      </c>
      <c r="F30" s="27">
        <v>4</v>
      </c>
      <c r="G30" s="27" t="s">
        <v>63</v>
      </c>
      <c r="H30" s="41">
        <v>628</v>
      </c>
      <c r="I30" s="41">
        <f t="shared" si="1"/>
        <v>28</v>
      </c>
      <c r="J30" s="21"/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53"/>
      <c r="T30" s="53"/>
      <c r="U30" s="53"/>
      <c r="V30" s="53"/>
      <c r="W30" s="53"/>
      <c r="X30" s="53"/>
      <c r="Y30" s="53"/>
      <c r="Z30" s="53"/>
      <c r="AA30" s="53"/>
      <c r="AB30" s="53"/>
      <c r="AD30" s="22"/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53">
        <v>0</v>
      </c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4"/>
      <c r="AY30" s="55">
        <v>82.4</v>
      </c>
      <c r="AZ30" s="20">
        <v>78.8</v>
      </c>
      <c r="BA30" s="20">
        <v>1017.1</v>
      </c>
      <c r="BB30" s="43">
        <v>1017</v>
      </c>
      <c r="BC30" s="27">
        <v>0</v>
      </c>
      <c r="BD30" s="27">
        <v>2</v>
      </c>
      <c r="BE30" s="27">
        <v>7.8</v>
      </c>
      <c r="BF30" s="27">
        <v>1</v>
      </c>
      <c r="BG30" s="27" t="s">
        <v>62</v>
      </c>
      <c r="BH30" s="27">
        <v>5</v>
      </c>
      <c r="BM30" s="90">
        <f t="shared" si="2"/>
        <v>0</v>
      </c>
      <c r="BN30" s="91">
        <f t="shared" si="5"/>
        <v>0</v>
      </c>
      <c r="BO30" s="91">
        <f t="shared" si="3"/>
        <v>0</v>
      </c>
      <c r="BP30" s="91">
        <f t="shared" si="4"/>
        <v>0</v>
      </c>
    </row>
    <row r="31" spans="1:68" s="20" customFormat="1" x14ac:dyDescent="0.25">
      <c r="A31" s="40">
        <v>42147</v>
      </c>
      <c r="B31" s="49" t="str">
        <f t="shared" si="0"/>
        <v>15143</v>
      </c>
      <c r="C31" s="20" t="s">
        <v>46</v>
      </c>
      <c r="D31" s="20" t="s">
        <v>50</v>
      </c>
      <c r="E31" s="27">
        <v>5</v>
      </c>
      <c r="F31" s="27">
        <v>5</v>
      </c>
      <c r="G31" s="27" t="s">
        <v>63</v>
      </c>
      <c r="H31" s="41">
        <v>639</v>
      </c>
      <c r="I31" s="41">
        <f t="shared" si="1"/>
        <v>39</v>
      </c>
      <c r="J31" s="21"/>
      <c r="K31" s="50"/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/>
      <c r="S31" s="53"/>
      <c r="T31" s="53"/>
      <c r="U31" s="53"/>
      <c r="V31" s="53"/>
      <c r="W31" s="53"/>
      <c r="X31" s="53"/>
      <c r="Y31" s="53"/>
      <c r="Z31" s="53"/>
      <c r="AA31" s="53"/>
      <c r="AB31" s="53"/>
      <c r="AD31" s="22"/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53">
        <v>0</v>
      </c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4"/>
      <c r="AY31" s="55">
        <v>82.4</v>
      </c>
      <c r="AZ31" s="20">
        <v>78.8</v>
      </c>
      <c r="BA31" s="20">
        <v>1017.1</v>
      </c>
      <c r="BB31" s="43">
        <v>1017</v>
      </c>
      <c r="BC31" s="27">
        <v>0</v>
      </c>
      <c r="BD31" s="27">
        <v>2</v>
      </c>
      <c r="BE31" s="27">
        <v>7.6</v>
      </c>
      <c r="BF31" s="27">
        <v>1</v>
      </c>
      <c r="BG31" s="27" t="s">
        <v>62</v>
      </c>
      <c r="BH31" s="27">
        <v>5</v>
      </c>
      <c r="BM31" s="90">
        <f t="shared" si="2"/>
        <v>0</v>
      </c>
      <c r="BN31" s="91">
        <f t="shared" si="5"/>
        <v>0</v>
      </c>
      <c r="BO31" s="91">
        <f t="shared" si="3"/>
        <v>0</v>
      </c>
      <c r="BP31" s="91">
        <f t="shared" si="4"/>
        <v>0</v>
      </c>
    </row>
    <row r="32" spans="1:68" s="20" customFormat="1" x14ac:dyDescent="0.25">
      <c r="A32" s="40">
        <v>42147</v>
      </c>
      <c r="B32" s="49" t="str">
        <f t="shared" si="0"/>
        <v>15143</v>
      </c>
      <c r="C32" s="20" t="s">
        <v>46</v>
      </c>
      <c r="D32" s="20" t="s">
        <v>50</v>
      </c>
      <c r="E32" s="27">
        <v>5</v>
      </c>
      <c r="F32" s="27">
        <v>6</v>
      </c>
      <c r="G32" s="27" t="s">
        <v>63</v>
      </c>
      <c r="H32" s="41">
        <v>649</v>
      </c>
      <c r="I32" s="41">
        <f t="shared" si="1"/>
        <v>49</v>
      </c>
      <c r="J32" s="21"/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53"/>
      <c r="T32" s="53"/>
      <c r="U32" s="53"/>
      <c r="V32" s="53"/>
      <c r="W32" s="53"/>
      <c r="X32" s="53"/>
      <c r="Y32" s="53"/>
      <c r="Z32" s="53"/>
      <c r="AA32" s="53"/>
      <c r="AB32" s="53"/>
      <c r="AD32" s="22"/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53">
        <v>0</v>
      </c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4"/>
      <c r="AY32" s="55">
        <v>82.4</v>
      </c>
      <c r="AZ32" s="20">
        <v>78.8</v>
      </c>
      <c r="BA32" s="20">
        <v>1017.1</v>
      </c>
      <c r="BB32" s="43">
        <v>1017</v>
      </c>
      <c r="BC32" s="27">
        <v>0</v>
      </c>
      <c r="BD32" s="27">
        <v>2</v>
      </c>
      <c r="BE32" s="27">
        <v>8.8000000000000007</v>
      </c>
      <c r="BF32" s="27">
        <v>1</v>
      </c>
      <c r="BG32" s="27" t="s">
        <v>62</v>
      </c>
      <c r="BH32" s="27">
        <v>5</v>
      </c>
      <c r="BM32" s="90">
        <f t="shared" si="2"/>
        <v>0</v>
      </c>
      <c r="BN32" s="91">
        <f t="shared" si="5"/>
        <v>0</v>
      </c>
      <c r="BO32" s="91">
        <f t="shared" si="3"/>
        <v>0</v>
      </c>
      <c r="BP32" s="91">
        <f t="shared" si="4"/>
        <v>0</v>
      </c>
    </row>
    <row r="33" spans="1:68" s="20" customFormat="1" x14ac:dyDescent="0.25">
      <c r="A33" s="40">
        <v>42147</v>
      </c>
      <c r="B33" s="49" t="str">
        <f t="shared" si="0"/>
        <v>15143</v>
      </c>
      <c r="C33" s="20" t="s">
        <v>46</v>
      </c>
      <c r="D33" s="20" t="s">
        <v>50</v>
      </c>
      <c r="E33" s="27">
        <v>5</v>
      </c>
      <c r="F33" s="27">
        <v>7</v>
      </c>
      <c r="G33" s="27" t="s">
        <v>63</v>
      </c>
      <c r="H33" s="41">
        <v>700</v>
      </c>
      <c r="I33" s="41">
        <f t="shared" si="1"/>
        <v>100</v>
      </c>
      <c r="J33" s="21"/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/>
      <c r="S33" s="53"/>
      <c r="T33" s="53"/>
      <c r="U33" s="53"/>
      <c r="V33" s="53"/>
      <c r="W33" s="53"/>
      <c r="X33" s="53"/>
      <c r="Y33" s="53"/>
      <c r="Z33" s="53"/>
      <c r="AA33" s="53"/>
      <c r="AB33" s="53"/>
      <c r="AD33" s="22"/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53">
        <v>0</v>
      </c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4"/>
      <c r="AY33" s="55">
        <v>82.4</v>
      </c>
      <c r="AZ33" s="20">
        <v>78.8</v>
      </c>
      <c r="BA33" s="20">
        <v>1017.1</v>
      </c>
      <c r="BB33" s="43">
        <v>1017</v>
      </c>
      <c r="BC33" s="27">
        <v>0</v>
      </c>
      <c r="BD33" s="27">
        <v>2</v>
      </c>
      <c r="BE33" s="27">
        <v>8</v>
      </c>
      <c r="BF33" s="27">
        <v>1</v>
      </c>
      <c r="BG33" s="27" t="s">
        <v>62</v>
      </c>
      <c r="BH33" s="27">
        <v>5</v>
      </c>
      <c r="BM33" s="90">
        <f t="shared" si="2"/>
        <v>0</v>
      </c>
      <c r="BN33" s="91">
        <f t="shared" si="5"/>
        <v>0</v>
      </c>
      <c r="BO33" s="91">
        <f t="shared" si="3"/>
        <v>0</v>
      </c>
      <c r="BP33" s="91">
        <f t="shared" si="4"/>
        <v>0</v>
      </c>
    </row>
    <row r="34" spans="1:68" s="71" customFormat="1" x14ac:dyDescent="0.25">
      <c r="A34" s="69">
        <v>42147</v>
      </c>
      <c r="B34" s="70" t="str">
        <f t="shared" si="0"/>
        <v>15143</v>
      </c>
      <c r="C34" s="71" t="s">
        <v>46</v>
      </c>
      <c r="D34" s="71" t="s">
        <v>50</v>
      </c>
      <c r="E34" s="72">
        <v>5</v>
      </c>
      <c r="F34" s="72">
        <v>8</v>
      </c>
      <c r="G34" s="72" t="s">
        <v>63</v>
      </c>
      <c r="H34" s="73">
        <v>713</v>
      </c>
      <c r="I34" s="73">
        <f t="shared" si="1"/>
        <v>113</v>
      </c>
      <c r="J34" s="74"/>
      <c r="K34" s="73"/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D34" s="75"/>
      <c r="AE34" s="73"/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81"/>
      <c r="AY34" s="79">
        <v>82.4</v>
      </c>
      <c r="AZ34" s="71">
        <v>78.8</v>
      </c>
      <c r="BA34" s="71">
        <v>1017.1</v>
      </c>
      <c r="BB34" s="71">
        <v>1017</v>
      </c>
      <c r="BC34" s="72">
        <v>0</v>
      </c>
      <c r="BD34" s="72">
        <v>2</v>
      </c>
      <c r="BE34" s="72">
        <v>5.9</v>
      </c>
      <c r="BF34" s="72">
        <v>1</v>
      </c>
      <c r="BG34" s="72" t="s">
        <v>62</v>
      </c>
      <c r="BH34" s="72">
        <v>5</v>
      </c>
      <c r="BM34" s="92">
        <f t="shared" si="2"/>
        <v>0</v>
      </c>
      <c r="BN34" s="93">
        <f t="shared" si="5"/>
        <v>0</v>
      </c>
      <c r="BO34" s="93">
        <f t="shared" si="3"/>
        <v>0</v>
      </c>
      <c r="BP34" s="93">
        <f t="shared" si="4"/>
        <v>0</v>
      </c>
    </row>
    <row r="35" spans="1:68" s="20" customFormat="1" x14ac:dyDescent="0.25">
      <c r="A35" s="40" t="s">
        <v>54</v>
      </c>
      <c r="B35" s="49" t="s">
        <v>54</v>
      </c>
      <c r="C35" s="20" t="s">
        <v>46</v>
      </c>
      <c r="D35" s="20" t="s">
        <v>54</v>
      </c>
      <c r="E35" s="27">
        <v>6</v>
      </c>
      <c r="F35" s="27">
        <v>1</v>
      </c>
      <c r="G35" s="27" t="s">
        <v>54</v>
      </c>
      <c r="H35" s="41" t="s">
        <v>54</v>
      </c>
      <c r="I35" s="50" t="s">
        <v>54</v>
      </c>
      <c r="J35" s="21" t="s">
        <v>54</v>
      </c>
      <c r="K35" s="50"/>
      <c r="L35" s="27" t="s">
        <v>54</v>
      </c>
      <c r="M35" s="27" t="s">
        <v>54</v>
      </c>
      <c r="N35" s="27" t="s">
        <v>54</v>
      </c>
      <c r="O35" s="27" t="s">
        <v>54</v>
      </c>
      <c r="P35" s="27" t="s">
        <v>54</v>
      </c>
      <c r="Q35" s="27" t="s">
        <v>54</v>
      </c>
      <c r="R35" s="27"/>
      <c r="S35" s="53"/>
      <c r="T35" s="53"/>
      <c r="U35" s="53"/>
      <c r="V35" s="53"/>
      <c r="W35" s="53"/>
      <c r="X35" s="53"/>
      <c r="Y35" s="53"/>
      <c r="Z35" s="53"/>
      <c r="AA35" s="53"/>
      <c r="AB35" s="53"/>
      <c r="AD35" s="22"/>
      <c r="AE35" s="41"/>
      <c r="AF35" s="27" t="s">
        <v>54</v>
      </c>
      <c r="AG35" s="27" t="s">
        <v>54</v>
      </c>
      <c r="AH35" s="27" t="s">
        <v>54</v>
      </c>
      <c r="AI35" s="27" t="s">
        <v>54</v>
      </c>
      <c r="AJ35" s="27" t="s">
        <v>54</v>
      </c>
      <c r="AK35" s="53" t="s">
        <v>54</v>
      </c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4"/>
      <c r="AY35" s="55" t="s">
        <v>54</v>
      </c>
      <c r="AZ35" s="20" t="s">
        <v>54</v>
      </c>
      <c r="BA35" s="20" t="s">
        <v>54</v>
      </c>
      <c r="BB35" s="43" t="s">
        <v>54</v>
      </c>
      <c r="BC35" s="27" t="s">
        <v>54</v>
      </c>
      <c r="BD35" s="27" t="s">
        <v>54</v>
      </c>
      <c r="BE35" s="27" t="s">
        <v>54</v>
      </c>
      <c r="BF35" s="27" t="s">
        <v>54</v>
      </c>
      <c r="BG35" s="27" t="s">
        <v>54</v>
      </c>
      <c r="BH35" s="27" t="s">
        <v>54</v>
      </c>
      <c r="BI35" s="27" t="s">
        <v>54</v>
      </c>
      <c r="BM35" s="90" t="str">
        <f t="shared" si="2"/>
        <v>-</v>
      </c>
      <c r="BN35" s="91" t="str">
        <f t="shared" si="5"/>
        <v>-</v>
      </c>
      <c r="BO35" s="91" t="str">
        <f t="shared" si="3"/>
        <v>-</v>
      </c>
      <c r="BP35" s="91" t="str">
        <f t="shared" si="4"/>
        <v>-</v>
      </c>
    </row>
    <row r="36" spans="1:68" s="20" customFormat="1" x14ac:dyDescent="0.25">
      <c r="A36" s="40">
        <v>42147</v>
      </c>
      <c r="B36" s="49" t="str">
        <f t="shared" si="0"/>
        <v>15143</v>
      </c>
      <c r="C36" s="20" t="s">
        <v>46</v>
      </c>
      <c r="D36" s="20" t="s">
        <v>32</v>
      </c>
      <c r="E36" s="27">
        <v>6</v>
      </c>
      <c r="F36" s="27">
        <v>2</v>
      </c>
      <c r="G36" s="27" t="s">
        <v>63</v>
      </c>
      <c r="H36" s="41">
        <v>601</v>
      </c>
      <c r="I36" s="41">
        <f t="shared" si="1"/>
        <v>1</v>
      </c>
      <c r="J36" s="22"/>
      <c r="K36" s="50"/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/>
      <c r="S36" s="53"/>
      <c r="T36" s="53"/>
      <c r="U36" s="53"/>
      <c r="V36" s="53"/>
      <c r="W36" s="53"/>
      <c r="X36" s="53"/>
      <c r="Y36" s="53"/>
      <c r="Z36" s="53"/>
      <c r="AA36" s="53"/>
      <c r="AB36" s="53"/>
      <c r="AD36" s="22"/>
      <c r="AE36" s="41"/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53">
        <v>0</v>
      </c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4"/>
      <c r="AY36" s="55">
        <v>79.099999999999994</v>
      </c>
      <c r="AZ36" s="20">
        <v>79.5</v>
      </c>
      <c r="BA36" s="20">
        <v>1017.3</v>
      </c>
      <c r="BB36" s="43">
        <v>1017.5</v>
      </c>
      <c r="BC36" s="27">
        <v>0</v>
      </c>
      <c r="BD36" s="27">
        <v>2</v>
      </c>
      <c r="BE36" s="27">
        <v>8</v>
      </c>
      <c r="BF36" s="27">
        <v>1</v>
      </c>
      <c r="BG36" s="27" t="s">
        <v>17</v>
      </c>
      <c r="BH36" s="27">
        <v>5</v>
      </c>
      <c r="BM36" s="90">
        <f t="shared" si="2"/>
        <v>0</v>
      </c>
      <c r="BN36" s="91">
        <f t="shared" si="5"/>
        <v>0</v>
      </c>
      <c r="BO36" s="91">
        <f t="shared" si="3"/>
        <v>0</v>
      </c>
      <c r="BP36" s="91">
        <f t="shared" si="4"/>
        <v>0</v>
      </c>
    </row>
    <row r="37" spans="1:68" s="20" customFormat="1" x14ac:dyDescent="0.25">
      <c r="A37" s="40">
        <v>42147</v>
      </c>
      <c r="B37" s="49" t="str">
        <f t="shared" si="0"/>
        <v>15143</v>
      </c>
      <c r="C37" s="20" t="s">
        <v>46</v>
      </c>
      <c r="D37" s="20" t="s">
        <v>32</v>
      </c>
      <c r="E37" s="27">
        <v>6</v>
      </c>
      <c r="F37" s="27">
        <v>3</v>
      </c>
      <c r="G37" s="27" t="s">
        <v>63</v>
      </c>
      <c r="H37" s="41">
        <v>611</v>
      </c>
      <c r="I37" s="41">
        <f t="shared" si="1"/>
        <v>11</v>
      </c>
      <c r="J37" s="22"/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53"/>
      <c r="T37" s="53"/>
      <c r="U37" s="53"/>
      <c r="V37" s="53"/>
      <c r="W37" s="53"/>
      <c r="X37" s="53"/>
      <c r="Y37" s="53"/>
      <c r="Z37" s="53"/>
      <c r="AA37" s="53"/>
      <c r="AB37" s="53"/>
      <c r="AD37" s="22"/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53">
        <v>0</v>
      </c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4"/>
      <c r="AY37" s="55">
        <v>79.099999999999994</v>
      </c>
      <c r="AZ37" s="20">
        <v>79.5</v>
      </c>
      <c r="BA37" s="20">
        <v>1017.3</v>
      </c>
      <c r="BB37" s="43">
        <v>1017.5</v>
      </c>
      <c r="BC37" s="27">
        <v>0</v>
      </c>
      <c r="BD37" s="27">
        <v>2</v>
      </c>
      <c r="BE37" s="27">
        <v>8.3000000000000007</v>
      </c>
      <c r="BF37" s="27">
        <v>1</v>
      </c>
      <c r="BG37" s="27" t="s">
        <v>17</v>
      </c>
      <c r="BH37" s="27">
        <v>5</v>
      </c>
      <c r="BM37" s="90">
        <f t="shared" si="2"/>
        <v>0</v>
      </c>
      <c r="BN37" s="91">
        <f t="shared" si="5"/>
        <v>0</v>
      </c>
      <c r="BO37" s="91">
        <f t="shared" si="3"/>
        <v>0</v>
      </c>
      <c r="BP37" s="91">
        <f t="shared" si="4"/>
        <v>0</v>
      </c>
    </row>
    <row r="38" spans="1:68" s="20" customFormat="1" x14ac:dyDescent="0.25">
      <c r="A38" s="40">
        <v>42147</v>
      </c>
      <c r="B38" s="49" t="str">
        <f t="shared" si="0"/>
        <v>15143</v>
      </c>
      <c r="C38" s="20" t="s">
        <v>46</v>
      </c>
      <c r="D38" s="20" t="s">
        <v>32</v>
      </c>
      <c r="E38" s="27">
        <v>6</v>
      </c>
      <c r="F38" s="27">
        <v>4</v>
      </c>
      <c r="G38" s="27" t="s">
        <v>63</v>
      </c>
      <c r="H38" s="41">
        <v>621</v>
      </c>
      <c r="I38" s="41">
        <f t="shared" si="1"/>
        <v>21</v>
      </c>
      <c r="J38" s="22"/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53"/>
      <c r="T38" s="53"/>
      <c r="U38" s="53"/>
      <c r="V38" s="53"/>
      <c r="W38" s="53"/>
      <c r="X38" s="53"/>
      <c r="Y38" s="53"/>
      <c r="Z38" s="53"/>
      <c r="AA38" s="53"/>
      <c r="AB38" s="53"/>
      <c r="AD38" s="22"/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53">
        <v>0</v>
      </c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4"/>
      <c r="AY38" s="55">
        <v>79.099999999999994</v>
      </c>
      <c r="AZ38" s="20">
        <v>79.5</v>
      </c>
      <c r="BA38" s="20">
        <v>1017.3</v>
      </c>
      <c r="BB38" s="43">
        <v>1017.5</v>
      </c>
      <c r="BC38" s="27">
        <v>0</v>
      </c>
      <c r="BD38" s="27">
        <v>2</v>
      </c>
      <c r="BE38" s="27">
        <v>10.8</v>
      </c>
      <c r="BF38" s="27">
        <v>1</v>
      </c>
      <c r="BG38" s="27" t="s">
        <v>17</v>
      </c>
      <c r="BH38" s="27">
        <v>5</v>
      </c>
      <c r="BM38" s="90">
        <f t="shared" si="2"/>
        <v>0</v>
      </c>
      <c r="BN38" s="91">
        <f t="shared" si="5"/>
        <v>0</v>
      </c>
      <c r="BO38" s="91">
        <f t="shared" si="3"/>
        <v>0</v>
      </c>
      <c r="BP38" s="91">
        <f t="shared" si="4"/>
        <v>0</v>
      </c>
    </row>
    <row r="39" spans="1:68" s="20" customFormat="1" x14ac:dyDescent="0.25">
      <c r="A39" s="40">
        <v>42147</v>
      </c>
      <c r="B39" s="49" t="str">
        <f t="shared" si="0"/>
        <v>15143</v>
      </c>
      <c r="C39" s="20" t="s">
        <v>46</v>
      </c>
      <c r="D39" s="20" t="s">
        <v>32</v>
      </c>
      <c r="E39" s="27">
        <v>6</v>
      </c>
      <c r="F39" s="27">
        <v>5</v>
      </c>
      <c r="G39" s="27" t="s">
        <v>63</v>
      </c>
      <c r="H39" s="41">
        <v>631</v>
      </c>
      <c r="I39" s="41">
        <f t="shared" si="1"/>
        <v>31</v>
      </c>
      <c r="J39" s="22"/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53"/>
      <c r="T39" s="53"/>
      <c r="U39" s="53"/>
      <c r="V39" s="53"/>
      <c r="W39" s="53"/>
      <c r="X39" s="53"/>
      <c r="Y39" s="53"/>
      <c r="Z39" s="53"/>
      <c r="AA39" s="53"/>
      <c r="AB39" s="53"/>
      <c r="AD39" s="22"/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53">
        <v>0</v>
      </c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4"/>
      <c r="AY39" s="55">
        <v>79.099999999999994</v>
      </c>
      <c r="AZ39" s="20">
        <v>79.5</v>
      </c>
      <c r="BA39" s="20">
        <v>1017.3</v>
      </c>
      <c r="BB39" s="43">
        <v>1017.5</v>
      </c>
      <c r="BC39" s="27">
        <v>1</v>
      </c>
      <c r="BD39" s="27">
        <v>2</v>
      </c>
      <c r="BE39" s="27">
        <v>13.1</v>
      </c>
      <c r="BF39" s="27">
        <v>1</v>
      </c>
      <c r="BG39" s="27" t="s">
        <v>17</v>
      </c>
      <c r="BH39" s="27">
        <v>5</v>
      </c>
      <c r="BM39" s="90">
        <f t="shared" si="2"/>
        <v>0</v>
      </c>
      <c r="BN39" s="91">
        <f t="shared" si="5"/>
        <v>0</v>
      </c>
      <c r="BO39" s="91">
        <f t="shared" si="3"/>
        <v>0</v>
      </c>
      <c r="BP39" s="91">
        <f t="shared" si="4"/>
        <v>0</v>
      </c>
    </row>
    <row r="40" spans="1:68" s="20" customFormat="1" x14ac:dyDescent="0.25">
      <c r="A40" s="40">
        <v>42147</v>
      </c>
      <c r="B40" s="49" t="str">
        <f t="shared" si="0"/>
        <v>15143</v>
      </c>
      <c r="C40" s="20" t="s">
        <v>46</v>
      </c>
      <c r="D40" s="20" t="s">
        <v>32</v>
      </c>
      <c r="E40" s="27">
        <v>6</v>
      </c>
      <c r="F40" s="27">
        <v>6</v>
      </c>
      <c r="G40" s="27" t="s">
        <v>63</v>
      </c>
      <c r="H40" s="41">
        <v>641</v>
      </c>
      <c r="I40" s="41">
        <f t="shared" si="1"/>
        <v>41</v>
      </c>
      <c r="J40" s="22"/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53"/>
      <c r="T40" s="53"/>
      <c r="U40" s="53"/>
      <c r="V40" s="53"/>
      <c r="W40" s="53"/>
      <c r="X40" s="53"/>
      <c r="Y40" s="53"/>
      <c r="Z40" s="53"/>
      <c r="AA40" s="53"/>
      <c r="AB40" s="53"/>
      <c r="AD40" s="22"/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53">
        <v>0</v>
      </c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4"/>
      <c r="AY40" s="55">
        <v>79.099999999999994</v>
      </c>
      <c r="AZ40" s="20">
        <v>79.5</v>
      </c>
      <c r="BA40" s="20">
        <v>1017.3</v>
      </c>
      <c r="BB40" s="43">
        <v>1017.5</v>
      </c>
      <c r="BC40" s="27">
        <v>1</v>
      </c>
      <c r="BD40" s="27">
        <v>1</v>
      </c>
      <c r="BE40" s="27">
        <v>15.5</v>
      </c>
      <c r="BF40" s="27">
        <v>1</v>
      </c>
      <c r="BG40" s="27" t="s">
        <v>17</v>
      </c>
      <c r="BH40" s="27">
        <v>5</v>
      </c>
      <c r="BM40" s="90">
        <f t="shared" si="2"/>
        <v>0</v>
      </c>
      <c r="BN40" s="91">
        <f t="shared" si="5"/>
        <v>0</v>
      </c>
      <c r="BO40" s="91">
        <f t="shared" si="3"/>
        <v>0</v>
      </c>
      <c r="BP40" s="91">
        <f t="shared" si="4"/>
        <v>0</v>
      </c>
    </row>
    <row r="41" spans="1:68" s="20" customFormat="1" x14ac:dyDescent="0.25">
      <c r="A41" s="40">
        <v>42147</v>
      </c>
      <c r="B41" s="49" t="str">
        <f t="shared" si="0"/>
        <v>15143</v>
      </c>
      <c r="C41" s="20" t="s">
        <v>46</v>
      </c>
      <c r="D41" s="20" t="s">
        <v>32</v>
      </c>
      <c r="E41" s="27">
        <v>6</v>
      </c>
      <c r="F41" s="27">
        <v>7</v>
      </c>
      <c r="G41" s="27" t="s">
        <v>63</v>
      </c>
      <c r="H41" s="41">
        <v>654</v>
      </c>
      <c r="I41" s="41">
        <f t="shared" si="1"/>
        <v>54</v>
      </c>
      <c r="J41" s="22"/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53"/>
      <c r="T41" s="53"/>
      <c r="U41" s="53"/>
      <c r="V41" s="53"/>
      <c r="W41" s="53"/>
      <c r="X41" s="53"/>
      <c r="Y41" s="53"/>
      <c r="Z41" s="53"/>
      <c r="AA41" s="53"/>
      <c r="AB41" s="53"/>
      <c r="AD41" s="22"/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53">
        <v>0</v>
      </c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4"/>
      <c r="AY41" s="55">
        <v>79.099999999999994</v>
      </c>
      <c r="AZ41" s="20">
        <v>79.5</v>
      </c>
      <c r="BA41" s="20">
        <v>1017.3</v>
      </c>
      <c r="BB41" s="43">
        <v>1017.5</v>
      </c>
      <c r="BC41" s="27">
        <v>1</v>
      </c>
      <c r="BD41" s="27">
        <v>1</v>
      </c>
      <c r="BE41" s="27">
        <v>9.6</v>
      </c>
      <c r="BF41" s="27">
        <v>1</v>
      </c>
      <c r="BG41" s="27" t="s">
        <v>17</v>
      </c>
      <c r="BH41" s="27">
        <v>5</v>
      </c>
      <c r="BM41" s="90">
        <f t="shared" si="2"/>
        <v>0</v>
      </c>
      <c r="BN41" s="91">
        <f t="shared" si="5"/>
        <v>0</v>
      </c>
      <c r="BO41" s="91">
        <f t="shared" si="3"/>
        <v>0</v>
      </c>
      <c r="BP41" s="91">
        <f t="shared" si="4"/>
        <v>0</v>
      </c>
    </row>
    <row r="42" spans="1:68" s="71" customFormat="1" x14ac:dyDescent="0.25">
      <c r="A42" s="69">
        <v>42147</v>
      </c>
      <c r="B42" s="70" t="str">
        <f t="shared" si="0"/>
        <v>15143</v>
      </c>
      <c r="C42" s="71" t="s">
        <v>46</v>
      </c>
      <c r="D42" s="71" t="s">
        <v>32</v>
      </c>
      <c r="E42" s="72">
        <v>6</v>
      </c>
      <c r="F42" s="72">
        <v>8</v>
      </c>
      <c r="G42" s="72" t="s">
        <v>63</v>
      </c>
      <c r="H42" s="73">
        <v>705</v>
      </c>
      <c r="I42" s="73">
        <f t="shared" si="1"/>
        <v>105</v>
      </c>
      <c r="J42" s="75"/>
      <c r="K42" s="73"/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D42" s="75"/>
      <c r="AE42" s="73"/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81"/>
      <c r="AY42" s="79">
        <v>79.099999999999994</v>
      </c>
      <c r="AZ42" s="71">
        <v>79.5</v>
      </c>
      <c r="BA42" s="71">
        <v>1017.3</v>
      </c>
      <c r="BB42" s="71">
        <v>1017.5</v>
      </c>
      <c r="BC42" s="72">
        <v>1</v>
      </c>
      <c r="BD42" s="72">
        <v>1</v>
      </c>
      <c r="BE42" s="72">
        <v>10.5</v>
      </c>
      <c r="BF42" s="72">
        <v>1</v>
      </c>
      <c r="BG42" s="72" t="s">
        <v>17</v>
      </c>
      <c r="BH42" s="72">
        <v>5</v>
      </c>
      <c r="BM42" s="92">
        <f t="shared" si="2"/>
        <v>0</v>
      </c>
      <c r="BN42" s="93">
        <f t="shared" si="5"/>
        <v>0</v>
      </c>
      <c r="BO42" s="93">
        <f t="shared" si="3"/>
        <v>0</v>
      </c>
      <c r="BP42" s="93">
        <f t="shared" si="4"/>
        <v>0</v>
      </c>
    </row>
    <row r="43" spans="1:68" s="20" customFormat="1" x14ac:dyDescent="0.25">
      <c r="A43" s="40">
        <v>42147</v>
      </c>
      <c r="B43" s="49" t="str">
        <f t="shared" si="0"/>
        <v>15143</v>
      </c>
      <c r="C43" s="20" t="s">
        <v>46</v>
      </c>
      <c r="D43" s="20" t="s">
        <v>52</v>
      </c>
      <c r="E43" s="27">
        <v>9</v>
      </c>
      <c r="F43" s="27">
        <v>1</v>
      </c>
      <c r="G43" s="27" t="s">
        <v>63</v>
      </c>
      <c r="H43" s="41">
        <v>729</v>
      </c>
      <c r="I43" s="41">
        <f t="shared" si="1"/>
        <v>129</v>
      </c>
      <c r="J43" s="22"/>
      <c r="K43" s="50"/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/>
      <c r="S43" s="53"/>
      <c r="T43" s="53"/>
      <c r="U43" s="53"/>
      <c r="V43" s="53"/>
      <c r="W43" s="53"/>
      <c r="X43" s="53"/>
      <c r="Y43" s="53"/>
      <c r="Z43" s="53"/>
      <c r="AA43" s="53"/>
      <c r="AB43" s="53"/>
      <c r="AD43" s="22"/>
      <c r="AE43" s="41"/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53">
        <v>0</v>
      </c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4"/>
      <c r="AY43" s="55">
        <v>77</v>
      </c>
      <c r="AZ43" s="20">
        <v>80.5</v>
      </c>
      <c r="BA43" s="20">
        <v>1018.5</v>
      </c>
      <c r="BB43" s="43">
        <v>1019.1</v>
      </c>
      <c r="BC43" s="27">
        <v>1</v>
      </c>
      <c r="BD43" s="27">
        <v>1</v>
      </c>
      <c r="BE43" s="27">
        <v>1</v>
      </c>
      <c r="BF43" s="27">
        <v>2</v>
      </c>
      <c r="BG43" s="27" t="s">
        <v>17</v>
      </c>
      <c r="BH43" s="27">
        <v>5</v>
      </c>
      <c r="BM43" s="90">
        <f t="shared" si="2"/>
        <v>0</v>
      </c>
      <c r="BN43" s="91">
        <f t="shared" si="5"/>
        <v>0</v>
      </c>
      <c r="BO43" s="91">
        <f t="shared" si="3"/>
        <v>0</v>
      </c>
      <c r="BP43" s="91">
        <f t="shared" si="4"/>
        <v>0</v>
      </c>
    </row>
    <row r="44" spans="1:68" s="20" customFormat="1" x14ac:dyDescent="0.25">
      <c r="A44" s="40">
        <v>42147</v>
      </c>
      <c r="B44" s="49" t="str">
        <f t="shared" si="0"/>
        <v>15143</v>
      </c>
      <c r="C44" s="20" t="s">
        <v>46</v>
      </c>
      <c r="D44" s="20" t="s">
        <v>52</v>
      </c>
      <c r="E44" s="27">
        <v>9</v>
      </c>
      <c r="F44" s="27">
        <v>2</v>
      </c>
      <c r="G44" s="27" t="s">
        <v>63</v>
      </c>
      <c r="H44" s="41">
        <v>720</v>
      </c>
      <c r="I44" s="41">
        <f t="shared" si="1"/>
        <v>120</v>
      </c>
      <c r="J44" s="22"/>
      <c r="K44" s="50"/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/>
      <c r="S44" s="53"/>
      <c r="T44" s="53"/>
      <c r="U44" s="53"/>
      <c r="V44" s="53"/>
      <c r="W44" s="53"/>
      <c r="X44" s="53"/>
      <c r="Y44" s="53"/>
      <c r="Z44" s="53"/>
      <c r="AA44" s="53"/>
      <c r="AB44" s="53"/>
      <c r="AD44" s="22"/>
      <c r="AE44" s="41"/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53">
        <v>0</v>
      </c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4"/>
      <c r="AY44" s="55">
        <v>77</v>
      </c>
      <c r="AZ44" s="20">
        <v>80.5</v>
      </c>
      <c r="BA44" s="20">
        <v>1018.5</v>
      </c>
      <c r="BB44" s="43">
        <v>1019.1</v>
      </c>
      <c r="BC44" s="27">
        <v>1</v>
      </c>
      <c r="BD44" s="27">
        <v>1</v>
      </c>
      <c r="BE44" s="27">
        <v>5.3</v>
      </c>
      <c r="BF44" s="27">
        <v>2</v>
      </c>
      <c r="BG44" s="27" t="s">
        <v>17</v>
      </c>
      <c r="BH44" s="27">
        <v>5</v>
      </c>
      <c r="BM44" s="90">
        <f t="shared" si="2"/>
        <v>0</v>
      </c>
      <c r="BN44" s="91">
        <f t="shared" si="5"/>
        <v>0</v>
      </c>
      <c r="BO44" s="91">
        <f t="shared" si="3"/>
        <v>0</v>
      </c>
      <c r="BP44" s="91">
        <f t="shared" si="4"/>
        <v>0</v>
      </c>
    </row>
    <row r="45" spans="1:68" s="20" customFormat="1" x14ac:dyDescent="0.25">
      <c r="A45" s="40">
        <v>42147</v>
      </c>
      <c r="B45" s="49" t="str">
        <f t="shared" si="0"/>
        <v>15143</v>
      </c>
      <c r="C45" s="20" t="s">
        <v>46</v>
      </c>
      <c r="D45" s="20" t="s">
        <v>52</v>
      </c>
      <c r="E45" s="27">
        <v>9</v>
      </c>
      <c r="F45" s="27">
        <v>3</v>
      </c>
      <c r="G45" s="27" t="s">
        <v>63</v>
      </c>
      <c r="H45" s="41">
        <v>713</v>
      </c>
      <c r="I45" s="41">
        <f t="shared" si="1"/>
        <v>113</v>
      </c>
      <c r="J45" s="22"/>
      <c r="K45" s="50"/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/>
      <c r="S45" s="53"/>
      <c r="T45" s="53"/>
      <c r="U45" s="53"/>
      <c r="V45" s="53"/>
      <c r="W45" s="53"/>
      <c r="X45" s="53"/>
      <c r="Y45" s="53"/>
      <c r="Z45" s="53"/>
      <c r="AA45" s="53"/>
      <c r="AB45" s="53"/>
      <c r="AD45" s="22"/>
      <c r="AE45" s="41"/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53">
        <v>0</v>
      </c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4"/>
      <c r="AY45" s="55">
        <v>77</v>
      </c>
      <c r="AZ45" s="20">
        <v>80.5</v>
      </c>
      <c r="BA45" s="20">
        <v>1018.5</v>
      </c>
      <c r="BB45" s="43">
        <v>1019.1</v>
      </c>
      <c r="BC45" s="27">
        <v>1</v>
      </c>
      <c r="BD45" s="27">
        <v>1</v>
      </c>
      <c r="BE45" s="27">
        <v>9.9</v>
      </c>
      <c r="BF45" s="27">
        <v>2</v>
      </c>
      <c r="BG45" s="27" t="s">
        <v>17</v>
      </c>
      <c r="BH45" s="27">
        <v>5</v>
      </c>
      <c r="BM45" s="90">
        <f t="shared" si="2"/>
        <v>0</v>
      </c>
      <c r="BN45" s="91">
        <f t="shared" si="5"/>
        <v>0</v>
      </c>
      <c r="BO45" s="91">
        <f t="shared" si="3"/>
        <v>0</v>
      </c>
      <c r="BP45" s="91">
        <f t="shared" si="4"/>
        <v>0</v>
      </c>
    </row>
    <row r="46" spans="1:68" s="20" customFormat="1" x14ac:dyDescent="0.25">
      <c r="A46" s="40">
        <v>42147</v>
      </c>
      <c r="B46" s="49" t="str">
        <f t="shared" si="0"/>
        <v>15143</v>
      </c>
      <c r="C46" s="20" t="s">
        <v>46</v>
      </c>
      <c r="D46" s="20" t="s">
        <v>52</v>
      </c>
      <c r="E46" s="27">
        <v>9</v>
      </c>
      <c r="F46" s="27">
        <v>4</v>
      </c>
      <c r="G46" s="27" t="s">
        <v>63</v>
      </c>
      <c r="H46" s="41">
        <v>704</v>
      </c>
      <c r="I46" s="41">
        <f t="shared" si="1"/>
        <v>104</v>
      </c>
      <c r="J46" s="22"/>
      <c r="K46" s="50"/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/>
      <c r="S46" s="53"/>
      <c r="T46" s="53"/>
      <c r="U46" s="53"/>
      <c r="V46" s="53"/>
      <c r="W46" s="53"/>
      <c r="X46" s="53"/>
      <c r="Y46" s="53"/>
      <c r="Z46" s="53"/>
      <c r="AA46" s="53"/>
      <c r="AB46" s="53"/>
      <c r="AD46" s="22"/>
      <c r="AE46" s="41"/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53">
        <v>0</v>
      </c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4"/>
      <c r="AY46" s="55">
        <v>77</v>
      </c>
      <c r="AZ46" s="20">
        <v>80.5</v>
      </c>
      <c r="BA46" s="20">
        <v>1018.5</v>
      </c>
      <c r="BB46" s="43">
        <v>1019.1</v>
      </c>
      <c r="BC46" s="27">
        <v>1</v>
      </c>
      <c r="BD46" s="27">
        <v>1</v>
      </c>
      <c r="BE46" s="27">
        <v>6.8</v>
      </c>
      <c r="BF46" s="27">
        <v>2</v>
      </c>
      <c r="BG46" s="27" t="s">
        <v>17</v>
      </c>
      <c r="BH46" s="27">
        <v>5</v>
      </c>
      <c r="BM46" s="90">
        <f t="shared" si="2"/>
        <v>0</v>
      </c>
      <c r="BN46" s="91">
        <f t="shared" si="5"/>
        <v>0</v>
      </c>
      <c r="BO46" s="91">
        <f t="shared" si="3"/>
        <v>0</v>
      </c>
      <c r="BP46" s="91">
        <f t="shared" si="4"/>
        <v>0</v>
      </c>
    </row>
    <row r="47" spans="1:68" s="20" customFormat="1" x14ac:dyDescent="0.25">
      <c r="A47" s="40">
        <v>42147</v>
      </c>
      <c r="B47" s="49" t="str">
        <f t="shared" si="0"/>
        <v>15143</v>
      </c>
      <c r="C47" s="20" t="s">
        <v>46</v>
      </c>
      <c r="D47" s="20" t="s">
        <v>52</v>
      </c>
      <c r="E47" s="27">
        <v>9</v>
      </c>
      <c r="F47" s="27">
        <v>5</v>
      </c>
      <c r="G47" s="27" t="s">
        <v>63</v>
      </c>
      <c r="H47" s="41">
        <v>656</v>
      </c>
      <c r="I47" s="41">
        <f t="shared" si="1"/>
        <v>56</v>
      </c>
      <c r="J47" s="22"/>
      <c r="K47" s="50"/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/>
      <c r="S47" s="53"/>
      <c r="T47" s="53"/>
      <c r="U47" s="53"/>
      <c r="V47" s="53"/>
      <c r="W47" s="53"/>
      <c r="X47" s="53"/>
      <c r="Y47" s="53"/>
      <c r="Z47" s="53"/>
      <c r="AA47" s="53"/>
      <c r="AB47" s="53"/>
      <c r="AD47" s="22"/>
      <c r="AE47" s="41"/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53">
        <v>0</v>
      </c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4"/>
      <c r="AY47" s="55">
        <v>77</v>
      </c>
      <c r="AZ47" s="20">
        <v>80.5</v>
      </c>
      <c r="BA47" s="20">
        <v>1018.5</v>
      </c>
      <c r="BB47" s="43">
        <v>1019.1</v>
      </c>
      <c r="BC47" s="27">
        <v>1</v>
      </c>
      <c r="BD47" s="27">
        <v>1</v>
      </c>
      <c r="BE47" s="27">
        <v>4.2</v>
      </c>
      <c r="BF47" s="27">
        <v>2</v>
      </c>
      <c r="BG47" s="27" t="s">
        <v>17</v>
      </c>
      <c r="BH47" s="27">
        <v>5</v>
      </c>
      <c r="BM47" s="90">
        <f t="shared" si="2"/>
        <v>0</v>
      </c>
      <c r="BN47" s="91">
        <f t="shared" si="5"/>
        <v>0</v>
      </c>
      <c r="BO47" s="91">
        <f t="shared" si="3"/>
        <v>0</v>
      </c>
      <c r="BP47" s="91">
        <f t="shared" si="4"/>
        <v>0</v>
      </c>
    </row>
    <row r="48" spans="1:68" s="20" customFormat="1" x14ac:dyDescent="0.25">
      <c r="A48" s="40">
        <v>42147</v>
      </c>
      <c r="B48" s="49" t="str">
        <f t="shared" si="0"/>
        <v>15143</v>
      </c>
      <c r="C48" s="20" t="s">
        <v>46</v>
      </c>
      <c r="D48" s="20" t="s">
        <v>52</v>
      </c>
      <c r="E48" s="27">
        <v>9</v>
      </c>
      <c r="F48" s="27">
        <v>6</v>
      </c>
      <c r="G48" s="27" t="s">
        <v>63</v>
      </c>
      <c r="H48" s="41">
        <v>645</v>
      </c>
      <c r="I48" s="41">
        <f t="shared" si="1"/>
        <v>45</v>
      </c>
      <c r="J48" s="22"/>
      <c r="K48" s="50"/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/>
      <c r="S48" s="53"/>
      <c r="T48" s="53"/>
      <c r="U48" s="53"/>
      <c r="V48" s="53"/>
      <c r="W48" s="53"/>
      <c r="X48" s="53"/>
      <c r="Y48" s="53"/>
      <c r="Z48" s="53"/>
      <c r="AA48" s="53"/>
      <c r="AB48" s="53"/>
      <c r="AD48" s="22"/>
      <c r="AE48" s="41"/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53">
        <v>0</v>
      </c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4"/>
      <c r="AY48" s="55">
        <v>77</v>
      </c>
      <c r="AZ48" s="20">
        <v>80.5</v>
      </c>
      <c r="BA48" s="20">
        <v>1018.5</v>
      </c>
      <c r="BB48" s="43">
        <v>1019.1</v>
      </c>
      <c r="BC48" s="27">
        <v>1</v>
      </c>
      <c r="BD48" s="27">
        <v>1</v>
      </c>
      <c r="BE48" s="27">
        <v>3.5</v>
      </c>
      <c r="BF48" s="27">
        <v>2</v>
      </c>
      <c r="BG48" s="27" t="s">
        <v>17</v>
      </c>
      <c r="BH48" s="27">
        <v>5</v>
      </c>
      <c r="BM48" s="90">
        <f t="shared" si="2"/>
        <v>0</v>
      </c>
      <c r="BN48" s="91">
        <f t="shared" si="5"/>
        <v>0</v>
      </c>
      <c r="BO48" s="91">
        <f t="shared" si="3"/>
        <v>0</v>
      </c>
      <c r="BP48" s="91">
        <f t="shared" si="4"/>
        <v>0</v>
      </c>
    </row>
    <row r="49" spans="1:68" s="20" customFormat="1" x14ac:dyDescent="0.25">
      <c r="A49" s="40">
        <v>42147</v>
      </c>
      <c r="B49" s="49" t="str">
        <f t="shared" si="0"/>
        <v>15143</v>
      </c>
      <c r="C49" s="20" t="s">
        <v>46</v>
      </c>
      <c r="D49" s="20" t="s">
        <v>52</v>
      </c>
      <c r="E49" s="27">
        <v>9</v>
      </c>
      <c r="F49" s="27">
        <v>7</v>
      </c>
      <c r="G49" s="27" t="s">
        <v>63</v>
      </c>
      <c r="H49" s="41">
        <v>639</v>
      </c>
      <c r="I49" s="41">
        <f t="shared" si="1"/>
        <v>39</v>
      </c>
      <c r="J49" s="22"/>
      <c r="K49" s="50"/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/>
      <c r="S49" s="53"/>
      <c r="T49" s="53"/>
      <c r="U49" s="53"/>
      <c r="V49" s="53"/>
      <c r="W49" s="53"/>
      <c r="X49" s="53"/>
      <c r="Y49" s="53"/>
      <c r="Z49" s="53"/>
      <c r="AA49" s="53"/>
      <c r="AB49" s="53"/>
      <c r="AD49" s="22"/>
      <c r="AE49" s="41"/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53">
        <v>0</v>
      </c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4"/>
      <c r="AY49" s="55">
        <v>77</v>
      </c>
      <c r="AZ49" s="20">
        <v>80.5</v>
      </c>
      <c r="BA49" s="20">
        <v>1018.5</v>
      </c>
      <c r="BB49" s="43">
        <v>1019.1</v>
      </c>
      <c r="BC49" s="27">
        <v>1</v>
      </c>
      <c r="BD49" s="27">
        <v>1</v>
      </c>
      <c r="BE49" s="27">
        <v>5.8</v>
      </c>
      <c r="BF49" s="27">
        <v>2</v>
      </c>
      <c r="BG49" s="27" t="s">
        <v>17</v>
      </c>
      <c r="BH49" s="27">
        <v>5</v>
      </c>
      <c r="BM49" s="90">
        <f t="shared" si="2"/>
        <v>0</v>
      </c>
      <c r="BN49" s="91">
        <f t="shared" si="5"/>
        <v>0</v>
      </c>
      <c r="BO49" s="91">
        <f t="shared" si="3"/>
        <v>0</v>
      </c>
      <c r="BP49" s="91">
        <f t="shared" si="4"/>
        <v>0</v>
      </c>
    </row>
    <row r="50" spans="1:68" s="20" customFormat="1" x14ac:dyDescent="0.25">
      <c r="A50" s="40">
        <v>42147</v>
      </c>
      <c r="B50" s="49" t="str">
        <f t="shared" si="0"/>
        <v>15143</v>
      </c>
      <c r="C50" s="20" t="s">
        <v>46</v>
      </c>
      <c r="D50" s="20" t="s">
        <v>52</v>
      </c>
      <c r="E50" s="27">
        <v>9</v>
      </c>
      <c r="F50" s="27">
        <v>8</v>
      </c>
      <c r="G50" s="27" t="s">
        <v>63</v>
      </c>
      <c r="H50" s="41">
        <v>631</v>
      </c>
      <c r="I50" s="41">
        <f t="shared" si="1"/>
        <v>31</v>
      </c>
      <c r="J50" s="22"/>
      <c r="K50" s="50"/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/>
      <c r="S50" s="53"/>
      <c r="T50" s="53"/>
      <c r="U50" s="53"/>
      <c r="V50" s="53"/>
      <c r="W50" s="53"/>
      <c r="X50" s="53"/>
      <c r="Y50" s="53"/>
      <c r="Z50" s="53"/>
      <c r="AA50" s="53"/>
      <c r="AB50" s="53"/>
      <c r="AD50" s="22"/>
      <c r="AE50" s="41"/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53">
        <v>0</v>
      </c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4"/>
      <c r="AY50" s="55">
        <v>77</v>
      </c>
      <c r="AZ50" s="20">
        <v>80.5</v>
      </c>
      <c r="BA50" s="20">
        <v>1018.5</v>
      </c>
      <c r="BB50" s="43">
        <v>1019.1</v>
      </c>
      <c r="BC50" s="27">
        <v>1</v>
      </c>
      <c r="BD50" s="27">
        <v>1</v>
      </c>
      <c r="BE50" s="27">
        <v>2.8</v>
      </c>
      <c r="BF50" s="27">
        <v>2</v>
      </c>
      <c r="BG50" s="27" t="s">
        <v>17</v>
      </c>
      <c r="BH50" s="27">
        <v>5</v>
      </c>
      <c r="BM50" s="90">
        <f t="shared" si="2"/>
        <v>0</v>
      </c>
      <c r="BN50" s="91">
        <f t="shared" si="5"/>
        <v>0</v>
      </c>
      <c r="BO50" s="91">
        <f t="shared" si="3"/>
        <v>0</v>
      </c>
      <c r="BP50" s="91">
        <f t="shared" si="4"/>
        <v>0</v>
      </c>
    </row>
    <row r="51" spans="1:68" s="71" customFormat="1" x14ac:dyDescent="0.25">
      <c r="A51" s="69">
        <v>42147</v>
      </c>
      <c r="B51" s="70" t="str">
        <f t="shared" si="0"/>
        <v>15143</v>
      </c>
      <c r="C51" s="71" t="s">
        <v>46</v>
      </c>
      <c r="D51" s="71" t="s">
        <v>52</v>
      </c>
      <c r="E51" s="72">
        <v>9</v>
      </c>
      <c r="F51" s="72">
        <v>9</v>
      </c>
      <c r="G51" s="72" t="s">
        <v>63</v>
      </c>
      <c r="H51" s="73">
        <v>622</v>
      </c>
      <c r="I51" s="73">
        <f t="shared" si="1"/>
        <v>22</v>
      </c>
      <c r="J51" s="75"/>
      <c r="K51" s="73"/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D51" s="75"/>
      <c r="AE51" s="73"/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81"/>
      <c r="AY51" s="79">
        <v>77</v>
      </c>
      <c r="AZ51" s="71">
        <v>80.5</v>
      </c>
      <c r="BA51" s="71">
        <v>1018.5</v>
      </c>
      <c r="BB51" s="71">
        <v>1019.1</v>
      </c>
      <c r="BC51" s="72">
        <v>1</v>
      </c>
      <c r="BD51" s="72">
        <v>1</v>
      </c>
      <c r="BE51" s="72">
        <v>1.2</v>
      </c>
      <c r="BF51" s="72">
        <v>2</v>
      </c>
      <c r="BG51" s="72" t="s">
        <v>17</v>
      </c>
      <c r="BH51" s="72">
        <v>5</v>
      </c>
      <c r="BM51" s="92">
        <f t="shared" si="2"/>
        <v>0</v>
      </c>
      <c r="BN51" s="93">
        <f t="shared" si="5"/>
        <v>0</v>
      </c>
      <c r="BO51" s="93">
        <f t="shared" si="3"/>
        <v>0</v>
      </c>
      <c r="BP51" s="93">
        <f t="shared" si="4"/>
        <v>0</v>
      </c>
    </row>
    <row r="52" spans="1:68" s="20" customFormat="1" x14ac:dyDescent="0.25">
      <c r="A52" s="40">
        <v>42147</v>
      </c>
      <c r="B52" s="49" t="str">
        <f t="shared" si="0"/>
        <v>15143</v>
      </c>
      <c r="C52" s="20" t="s">
        <v>46</v>
      </c>
      <c r="D52" s="20" t="s">
        <v>38</v>
      </c>
      <c r="E52" s="27">
        <v>10</v>
      </c>
      <c r="F52" s="27">
        <v>1</v>
      </c>
      <c r="G52" s="27" t="s">
        <v>28</v>
      </c>
      <c r="H52" s="41">
        <v>731</v>
      </c>
      <c r="I52" s="41">
        <f t="shared" si="1"/>
        <v>131</v>
      </c>
      <c r="J52" s="22" t="s">
        <v>17</v>
      </c>
      <c r="K52" s="50"/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/>
      <c r="S52" s="53"/>
      <c r="T52" s="53"/>
      <c r="U52" s="53"/>
      <c r="V52" s="53"/>
      <c r="W52" s="53"/>
      <c r="X52" s="53"/>
      <c r="Y52" s="53"/>
      <c r="Z52" s="53"/>
      <c r="AA52" s="53"/>
      <c r="AB52" s="53"/>
      <c r="AD52" s="22"/>
      <c r="AE52" s="41"/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53">
        <v>0</v>
      </c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4"/>
      <c r="AY52" s="55">
        <v>78.2</v>
      </c>
      <c r="AZ52" s="20">
        <v>82.2</v>
      </c>
      <c r="BA52" s="20">
        <v>1018.4</v>
      </c>
      <c r="BB52" s="43">
        <v>1019</v>
      </c>
      <c r="BC52" s="27">
        <v>0</v>
      </c>
      <c r="BD52" s="27">
        <v>1</v>
      </c>
      <c r="BE52" s="27">
        <v>5.7</v>
      </c>
      <c r="BF52" s="27">
        <v>2</v>
      </c>
      <c r="BG52" s="27" t="s">
        <v>17</v>
      </c>
      <c r="BH52" s="27">
        <v>5</v>
      </c>
      <c r="BM52" s="90">
        <f t="shared" si="2"/>
        <v>0</v>
      </c>
      <c r="BN52" s="91">
        <f t="shared" si="5"/>
        <v>0</v>
      </c>
      <c r="BO52" s="91">
        <f t="shared" si="3"/>
        <v>0</v>
      </c>
      <c r="BP52" s="91">
        <f t="shared" si="4"/>
        <v>0</v>
      </c>
    </row>
    <row r="53" spans="1:68" s="20" customFormat="1" x14ac:dyDescent="0.25">
      <c r="A53" s="40">
        <v>42147</v>
      </c>
      <c r="B53" s="49" t="str">
        <f t="shared" si="0"/>
        <v>15143</v>
      </c>
      <c r="C53" s="20" t="s">
        <v>46</v>
      </c>
      <c r="D53" s="20" t="s">
        <v>38</v>
      </c>
      <c r="E53" s="27">
        <v>10</v>
      </c>
      <c r="F53" s="27">
        <v>2</v>
      </c>
      <c r="G53" s="27" t="s">
        <v>28</v>
      </c>
      <c r="H53" s="41">
        <v>719</v>
      </c>
      <c r="I53" s="41">
        <f t="shared" si="1"/>
        <v>119</v>
      </c>
      <c r="J53" s="22" t="s">
        <v>17</v>
      </c>
      <c r="K53" s="50"/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/>
      <c r="S53" s="53"/>
      <c r="T53" s="53"/>
      <c r="U53" s="53"/>
      <c r="V53" s="53"/>
      <c r="W53" s="53"/>
      <c r="X53" s="53"/>
      <c r="Y53" s="53"/>
      <c r="Z53" s="53"/>
      <c r="AA53" s="53"/>
      <c r="AB53" s="53"/>
      <c r="AD53" s="22"/>
      <c r="AE53" s="41"/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53">
        <v>0</v>
      </c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4"/>
      <c r="AY53" s="55">
        <v>78.2</v>
      </c>
      <c r="AZ53" s="20">
        <v>82.2</v>
      </c>
      <c r="BA53" s="20">
        <v>1018.4</v>
      </c>
      <c r="BB53" s="43">
        <v>1019</v>
      </c>
      <c r="BC53" s="27">
        <v>0</v>
      </c>
      <c r="BD53" s="27">
        <v>1</v>
      </c>
      <c r="BE53" s="27">
        <v>6.2</v>
      </c>
      <c r="BF53" s="27">
        <v>2</v>
      </c>
      <c r="BG53" s="27" t="s">
        <v>17</v>
      </c>
      <c r="BH53" s="27">
        <v>5</v>
      </c>
      <c r="BM53" s="90">
        <f t="shared" si="2"/>
        <v>0</v>
      </c>
      <c r="BN53" s="91">
        <f t="shared" si="5"/>
        <v>0</v>
      </c>
      <c r="BO53" s="91">
        <f t="shared" si="3"/>
        <v>0</v>
      </c>
      <c r="BP53" s="91">
        <f t="shared" si="4"/>
        <v>0</v>
      </c>
    </row>
    <row r="54" spans="1:68" s="20" customFormat="1" x14ac:dyDescent="0.25">
      <c r="A54" s="40">
        <v>42147</v>
      </c>
      <c r="B54" s="49" t="str">
        <f t="shared" si="0"/>
        <v>15143</v>
      </c>
      <c r="C54" s="20" t="s">
        <v>46</v>
      </c>
      <c r="D54" s="20" t="s">
        <v>38</v>
      </c>
      <c r="E54" s="27">
        <v>10</v>
      </c>
      <c r="F54" s="27">
        <v>3</v>
      </c>
      <c r="G54" s="27" t="s">
        <v>28</v>
      </c>
      <c r="H54" s="41">
        <v>710</v>
      </c>
      <c r="I54" s="41">
        <f t="shared" si="1"/>
        <v>110</v>
      </c>
      <c r="J54" s="22" t="s">
        <v>17</v>
      </c>
      <c r="K54" s="50"/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/>
      <c r="S54" s="53"/>
      <c r="T54" s="53"/>
      <c r="U54" s="53"/>
      <c r="V54" s="53"/>
      <c r="W54" s="53"/>
      <c r="X54" s="53"/>
      <c r="Y54" s="53"/>
      <c r="Z54" s="53"/>
      <c r="AA54" s="53"/>
      <c r="AB54" s="53"/>
      <c r="AD54" s="22"/>
      <c r="AE54" s="41"/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53">
        <v>0</v>
      </c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4"/>
      <c r="AY54" s="55">
        <v>78.2</v>
      </c>
      <c r="AZ54" s="20">
        <v>82.2</v>
      </c>
      <c r="BA54" s="20">
        <v>1018.4</v>
      </c>
      <c r="BB54" s="43">
        <v>1019</v>
      </c>
      <c r="BC54" s="27">
        <v>0</v>
      </c>
      <c r="BD54" s="27">
        <v>1</v>
      </c>
      <c r="BE54" s="27">
        <v>6.7</v>
      </c>
      <c r="BF54" s="27">
        <v>2</v>
      </c>
      <c r="BG54" s="27" t="s">
        <v>17</v>
      </c>
      <c r="BH54" s="27">
        <v>5</v>
      </c>
      <c r="BM54" s="90">
        <f t="shared" si="2"/>
        <v>0</v>
      </c>
      <c r="BN54" s="91">
        <f t="shared" si="5"/>
        <v>0</v>
      </c>
      <c r="BO54" s="91">
        <f t="shared" si="3"/>
        <v>0</v>
      </c>
      <c r="BP54" s="91">
        <f t="shared" si="4"/>
        <v>0</v>
      </c>
    </row>
    <row r="55" spans="1:68" s="20" customFormat="1" x14ac:dyDescent="0.25">
      <c r="A55" s="40">
        <v>42147</v>
      </c>
      <c r="B55" s="49" t="str">
        <f t="shared" si="0"/>
        <v>15143</v>
      </c>
      <c r="C55" s="20" t="s">
        <v>46</v>
      </c>
      <c r="D55" s="20" t="s">
        <v>38</v>
      </c>
      <c r="E55" s="27">
        <v>10</v>
      </c>
      <c r="F55" s="27">
        <v>4</v>
      </c>
      <c r="G55" s="27" t="s">
        <v>28</v>
      </c>
      <c r="H55" s="41">
        <v>657</v>
      </c>
      <c r="I55" s="41">
        <f t="shared" si="1"/>
        <v>57</v>
      </c>
      <c r="J55" s="22" t="s">
        <v>17</v>
      </c>
      <c r="K55" s="50"/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/>
      <c r="S55" s="53"/>
      <c r="T55" s="53"/>
      <c r="U55" s="53"/>
      <c r="V55" s="53"/>
      <c r="W55" s="53"/>
      <c r="X55" s="53"/>
      <c r="Y55" s="53"/>
      <c r="Z55" s="53"/>
      <c r="AA55" s="53"/>
      <c r="AB55" s="53"/>
      <c r="AD55" s="22"/>
      <c r="AE55" s="41"/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53">
        <v>0</v>
      </c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4"/>
      <c r="AY55" s="55">
        <v>78.2</v>
      </c>
      <c r="AZ55" s="20">
        <v>82.2</v>
      </c>
      <c r="BA55" s="20">
        <v>1018.4</v>
      </c>
      <c r="BB55" s="43">
        <v>1019</v>
      </c>
      <c r="BC55" s="27">
        <v>0</v>
      </c>
      <c r="BD55" s="27">
        <v>1</v>
      </c>
      <c r="BE55" s="27">
        <v>5.8</v>
      </c>
      <c r="BF55" s="27">
        <v>2</v>
      </c>
      <c r="BG55" s="27" t="s">
        <v>17</v>
      </c>
      <c r="BH55" s="27">
        <v>5</v>
      </c>
      <c r="BM55" s="90">
        <f t="shared" si="2"/>
        <v>0</v>
      </c>
      <c r="BN55" s="91">
        <f t="shared" si="5"/>
        <v>0</v>
      </c>
      <c r="BO55" s="91">
        <f t="shared" si="3"/>
        <v>0</v>
      </c>
      <c r="BP55" s="91">
        <f t="shared" si="4"/>
        <v>0</v>
      </c>
    </row>
    <row r="56" spans="1:68" s="20" customFormat="1" x14ac:dyDescent="0.25">
      <c r="A56" s="40">
        <v>42147</v>
      </c>
      <c r="B56" s="49" t="str">
        <f t="shared" si="0"/>
        <v>15143</v>
      </c>
      <c r="C56" s="20" t="s">
        <v>46</v>
      </c>
      <c r="D56" s="20" t="s">
        <v>38</v>
      </c>
      <c r="E56" s="27">
        <v>10</v>
      </c>
      <c r="F56" s="27">
        <v>5</v>
      </c>
      <c r="G56" s="27" t="s">
        <v>28</v>
      </c>
      <c r="H56" s="41">
        <v>646</v>
      </c>
      <c r="I56" s="41">
        <f t="shared" si="1"/>
        <v>46</v>
      </c>
      <c r="J56" s="22" t="s">
        <v>17</v>
      </c>
      <c r="K56" s="50"/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/>
      <c r="S56" s="53"/>
      <c r="T56" s="53"/>
      <c r="U56" s="53"/>
      <c r="V56" s="53"/>
      <c r="W56" s="53"/>
      <c r="X56" s="53"/>
      <c r="Y56" s="53"/>
      <c r="Z56" s="53"/>
      <c r="AA56" s="53"/>
      <c r="AB56" s="53"/>
      <c r="AD56" s="22"/>
      <c r="AE56" s="41"/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53">
        <v>0</v>
      </c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4"/>
      <c r="AY56" s="55">
        <v>78.2</v>
      </c>
      <c r="AZ56" s="20">
        <v>82.2</v>
      </c>
      <c r="BA56" s="20">
        <v>1018.4</v>
      </c>
      <c r="BB56" s="43">
        <v>1019</v>
      </c>
      <c r="BC56" s="27">
        <v>0</v>
      </c>
      <c r="BD56" s="27">
        <v>1</v>
      </c>
      <c r="BE56" s="27">
        <v>6.5</v>
      </c>
      <c r="BF56" s="27">
        <v>2</v>
      </c>
      <c r="BG56" s="27" t="s">
        <v>17</v>
      </c>
      <c r="BH56" s="27">
        <v>5</v>
      </c>
      <c r="BM56" s="90">
        <f t="shared" si="2"/>
        <v>0</v>
      </c>
      <c r="BN56" s="91">
        <f t="shared" si="5"/>
        <v>0</v>
      </c>
      <c r="BO56" s="91">
        <f t="shared" si="3"/>
        <v>0</v>
      </c>
      <c r="BP56" s="91">
        <f t="shared" si="4"/>
        <v>0</v>
      </c>
    </row>
    <row r="57" spans="1:68" s="20" customFormat="1" x14ac:dyDescent="0.25">
      <c r="A57" s="40">
        <v>42147</v>
      </c>
      <c r="B57" s="49" t="str">
        <f t="shared" si="0"/>
        <v>15143</v>
      </c>
      <c r="C57" s="20" t="s">
        <v>46</v>
      </c>
      <c r="D57" s="20" t="s">
        <v>38</v>
      </c>
      <c r="E57" s="27">
        <v>10</v>
      </c>
      <c r="F57" s="27">
        <v>6</v>
      </c>
      <c r="G57" s="27" t="s">
        <v>28</v>
      </c>
      <c r="H57" s="41">
        <v>636</v>
      </c>
      <c r="I57" s="41">
        <f t="shared" si="1"/>
        <v>36</v>
      </c>
      <c r="J57" s="22" t="s">
        <v>17</v>
      </c>
      <c r="K57" s="50"/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/>
      <c r="S57" s="53"/>
      <c r="T57" s="53"/>
      <c r="U57" s="53"/>
      <c r="V57" s="53"/>
      <c r="W57" s="53"/>
      <c r="X57" s="53"/>
      <c r="Y57" s="53"/>
      <c r="Z57" s="53"/>
      <c r="AA57" s="53"/>
      <c r="AB57" s="53"/>
      <c r="AD57" s="22"/>
      <c r="AE57" s="41"/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53">
        <v>0</v>
      </c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4"/>
      <c r="AY57" s="55">
        <v>78.2</v>
      </c>
      <c r="AZ57" s="20">
        <v>82.2</v>
      </c>
      <c r="BA57" s="20">
        <v>1018.4</v>
      </c>
      <c r="BB57" s="43">
        <v>1019</v>
      </c>
      <c r="BC57" s="27">
        <v>0</v>
      </c>
      <c r="BD57" s="27">
        <v>2</v>
      </c>
      <c r="BE57" s="27">
        <v>6.2</v>
      </c>
      <c r="BF57" s="27">
        <v>2</v>
      </c>
      <c r="BG57" s="27" t="s">
        <v>17</v>
      </c>
      <c r="BH57" s="27">
        <v>5</v>
      </c>
      <c r="BM57" s="90">
        <f t="shared" si="2"/>
        <v>0</v>
      </c>
      <c r="BN57" s="91">
        <f t="shared" si="5"/>
        <v>0</v>
      </c>
      <c r="BO57" s="91">
        <f t="shared" si="3"/>
        <v>0</v>
      </c>
      <c r="BP57" s="91">
        <f t="shared" si="4"/>
        <v>0</v>
      </c>
    </row>
    <row r="58" spans="1:68" s="20" customFormat="1" x14ac:dyDescent="0.25">
      <c r="A58" s="40">
        <v>42147</v>
      </c>
      <c r="B58" s="49" t="str">
        <f t="shared" si="0"/>
        <v>15143</v>
      </c>
      <c r="C58" s="20" t="s">
        <v>46</v>
      </c>
      <c r="D58" s="20" t="s">
        <v>38</v>
      </c>
      <c r="E58" s="27">
        <v>10</v>
      </c>
      <c r="F58" s="27">
        <v>7</v>
      </c>
      <c r="G58" s="27" t="s">
        <v>28</v>
      </c>
      <c r="H58" s="41">
        <v>627</v>
      </c>
      <c r="I58" s="41">
        <f t="shared" si="1"/>
        <v>27</v>
      </c>
      <c r="J58" s="22" t="s">
        <v>17</v>
      </c>
      <c r="K58" s="50"/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/>
      <c r="S58" s="53"/>
      <c r="T58" s="53"/>
      <c r="U58" s="53"/>
      <c r="V58" s="53"/>
      <c r="W58" s="53"/>
      <c r="X58" s="53"/>
      <c r="Y58" s="53"/>
      <c r="Z58" s="53"/>
      <c r="AA58" s="53"/>
      <c r="AB58" s="53"/>
      <c r="AD58" s="22"/>
      <c r="AE58" s="41"/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53">
        <v>0</v>
      </c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4"/>
      <c r="AY58" s="55">
        <v>78.2</v>
      </c>
      <c r="AZ58" s="20">
        <v>82.2</v>
      </c>
      <c r="BA58" s="20">
        <v>1018.4</v>
      </c>
      <c r="BB58" s="43">
        <v>1019</v>
      </c>
      <c r="BC58" s="27">
        <v>0</v>
      </c>
      <c r="BD58" s="27">
        <v>2</v>
      </c>
      <c r="BE58" s="27">
        <v>7.2</v>
      </c>
      <c r="BF58" s="27">
        <v>2</v>
      </c>
      <c r="BG58" s="27" t="s">
        <v>17</v>
      </c>
      <c r="BH58" s="27">
        <v>5</v>
      </c>
      <c r="BM58" s="90">
        <f t="shared" si="2"/>
        <v>0</v>
      </c>
      <c r="BN58" s="91">
        <f t="shared" si="5"/>
        <v>0</v>
      </c>
      <c r="BO58" s="91">
        <f t="shared" si="3"/>
        <v>0</v>
      </c>
      <c r="BP58" s="91">
        <f t="shared" si="4"/>
        <v>0</v>
      </c>
    </row>
    <row r="59" spans="1:68" s="20" customFormat="1" x14ac:dyDescent="0.25">
      <c r="A59" s="40">
        <v>42147</v>
      </c>
      <c r="B59" s="49" t="str">
        <f t="shared" si="0"/>
        <v>15143</v>
      </c>
      <c r="C59" s="20" t="s">
        <v>46</v>
      </c>
      <c r="D59" s="20" t="s">
        <v>38</v>
      </c>
      <c r="E59" s="27">
        <v>10</v>
      </c>
      <c r="F59" s="27">
        <v>8</v>
      </c>
      <c r="G59" s="27" t="s">
        <v>28</v>
      </c>
      <c r="H59" s="41">
        <v>616</v>
      </c>
      <c r="I59" s="41">
        <f t="shared" si="1"/>
        <v>16</v>
      </c>
      <c r="J59" s="22" t="s">
        <v>17</v>
      </c>
      <c r="K59" s="50"/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/>
      <c r="S59" s="53"/>
      <c r="T59" s="53"/>
      <c r="U59" s="53"/>
      <c r="V59" s="53"/>
      <c r="W59" s="53"/>
      <c r="X59" s="53"/>
      <c r="Y59" s="53"/>
      <c r="Z59" s="53"/>
      <c r="AA59" s="53"/>
      <c r="AB59" s="53"/>
      <c r="AD59" s="22"/>
      <c r="AE59" s="41"/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53">
        <v>1</v>
      </c>
      <c r="AL59" s="53"/>
      <c r="AM59" s="53" t="s">
        <v>56</v>
      </c>
      <c r="AN59" s="53" t="s">
        <v>44</v>
      </c>
      <c r="AO59" s="53"/>
      <c r="AP59" s="53" t="s">
        <v>27</v>
      </c>
      <c r="AQ59" s="53" t="s">
        <v>19</v>
      </c>
      <c r="AR59" s="53">
        <v>160</v>
      </c>
      <c r="AS59" s="53"/>
      <c r="AT59" s="53"/>
      <c r="AU59" s="53"/>
      <c r="AV59" s="53"/>
      <c r="AW59" s="53"/>
      <c r="AX59" s="54"/>
      <c r="AY59" s="55">
        <v>78.2</v>
      </c>
      <c r="AZ59" s="20">
        <v>82.2</v>
      </c>
      <c r="BA59" s="20">
        <v>1018.4</v>
      </c>
      <c r="BB59" s="43">
        <v>1019</v>
      </c>
      <c r="BC59" s="27">
        <v>0</v>
      </c>
      <c r="BD59" s="27">
        <v>2</v>
      </c>
      <c r="BE59" s="27">
        <v>8.5</v>
      </c>
      <c r="BF59" s="27">
        <v>2</v>
      </c>
      <c r="BG59" s="27" t="s">
        <v>17</v>
      </c>
      <c r="BH59" s="27">
        <v>5</v>
      </c>
      <c r="BM59" s="90">
        <f t="shared" si="2"/>
        <v>0</v>
      </c>
      <c r="BN59" s="91">
        <f t="shared" si="5"/>
        <v>0</v>
      </c>
      <c r="BO59" s="91">
        <f t="shared" si="3"/>
        <v>0</v>
      </c>
      <c r="BP59" s="91">
        <f t="shared" si="4"/>
        <v>0</v>
      </c>
    </row>
    <row r="60" spans="1:68" s="71" customFormat="1" x14ac:dyDescent="0.25">
      <c r="A60" s="69">
        <v>42147</v>
      </c>
      <c r="B60" s="70" t="str">
        <f t="shared" si="0"/>
        <v>15143</v>
      </c>
      <c r="C60" s="71" t="s">
        <v>46</v>
      </c>
      <c r="D60" s="71" t="s">
        <v>38</v>
      </c>
      <c r="E60" s="72">
        <v>10</v>
      </c>
      <c r="F60" s="72">
        <v>9</v>
      </c>
      <c r="G60" s="72" t="s">
        <v>28</v>
      </c>
      <c r="H60" s="73">
        <v>605</v>
      </c>
      <c r="I60" s="73">
        <f t="shared" si="1"/>
        <v>5</v>
      </c>
      <c r="J60" s="75" t="s">
        <v>17</v>
      </c>
      <c r="K60" s="73"/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D60" s="75"/>
      <c r="AE60" s="73"/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/>
      <c r="AS60" s="72"/>
      <c r="AT60" s="72"/>
      <c r="AU60" s="72"/>
      <c r="AV60" s="72"/>
      <c r="AW60" s="72"/>
      <c r="AX60" s="81"/>
      <c r="AY60" s="79">
        <v>78.2</v>
      </c>
      <c r="AZ60" s="71">
        <v>82.2</v>
      </c>
      <c r="BA60" s="71">
        <v>1018.4</v>
      </c>
      <c r="BB60" s="71">
        <v>1019</v>
      </c>
      <c r="BC60" s="72">
        <v>0</v>
      </c>
      <c r="BD60" s="72">
        <v>2</v>
      </c>
      <c r="BE60" s="72">
        <v>9.3000000000000007</v>
      </c>
      <c r="BF60" s="72">
        <v>2</v>
      </c>
      <c r="BG60" s="72" t="s">
        <v>17</v>
      </c>
      <c r="BH60" s="72">
        <v>5</v>
      </c>
      <c r="BM60" s="92">
        <f t="shared" si="2"/>
        <v>0</v>
      </c>
      <c r="BN60" s="93">
        <f t="shared" si="5"/>
        <v>0</v>
      </c>
      <c r="BO60" s="93">
        <f t="shared" si="3"/>
        <v>0</v>
      </c>
      <c r="BP60" s="93">
        <f t="shared" si="4"/>
        <v>0</v>
      </c>
    </row>
    <row r="61" spans="1:68" s="20" customFormat="1" x14ac:dyDescent="0.25">
      <c r="A61" s="27" t="s">
        <v>54</v>
      </c>
      <c r="B61" s="27" t="s">
        <v>54</v>
      </c>
      <c r="C61" s="20" t="s">
        <v>46</v>
      </c>
      <c r="D61" s="27" t="s">
        <v>54</v>
      </c>
      <c r="E61" s="27">
        <v>11</v>
      </c>
      <c r="F61" s="27">
        <v>1</v>
      </c>
      <c r="G61" s="27" t="s">
        <v>54</v>
      </c>
      <c r="H61" s="27" t="s">
        <v>54</v>
      </c>
      <c r="I61" s="27" t="s">
        <v>54</v>
      </c>
      <c r="J61" s="22" t="s">
        <v>54</v>
      </c>
      <c r="K61" s="50"/>
      <c r="L61" s="27" t="s">
        <v>54</v>
      </c>
      <c r="M61" s="27" t="s">
        <v>54</v>
      </c>
      <c r="N61" s="27" t="s">
        <v>54</v>
      </c>
      <c r="O61" s="27" t="s">
        <v>54</v>
      </c>
      <c r="P61" s="27" t="s">
        <v>54</v>
      </c>
      <c r="Q61" s="27" t="s">
        <v>54</v>
      </c>
      <c r="R61" s="27"/>
      <c r="S61" s="53"/>
      <c r="T61" s="53"/>
      <c r="U61" s="53"/>
      <c r="V61" s="53"/>
      <c r="W61" s="53"/>
      <c r="X61" s="53"/>
      <c r="Y61" s="53"/>
      <c r="Z61" s="53"/>
      <c r="AA61" s="53"/>
      <c r="AB61" s="53"/>
      <c r="AD61" s="22"/>
      <c r="AE61" s="41"/>
      <c r="AF61" s="27" t="s">
        <v>54</v>
      </c>
      <c r="AG61" s="27" t="s">
        <v>54</v>
      </c>
      <c r="AH61" s="27" t="s">
        <v>54</v>
      </c>
      <c r="AI61" s="27" t="s">
        <v>54</v>
      </c>
      <c r="AJ61" s="27" t="s">
        <v>54</v>
      </c>
      <c r="AK61" s="27" t="s">
        <v>54</v>
      </c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4"/>
      <c r="AY61" s="27" t="s">
        <v>54</v>
      </c>
      <c r="AZ61" s="27" t="s">
        <v>54</v>
      </c>
      <c r="BA61" s="27" t="s">
        <v>54</v>
      </c>
      <c r="BB61" s="27" t="s">
        <v>54</v>
      </c>
      <c r="BC61" s="27" t="s">
        <v>54</v>
      </c>
      <c r="BD61" s="27" t="s">
        <v>54</v>
      </c>
      <c r="BE61" s="27" t="s">
        <v>54</v>
      </c>
      <c r="BF61" s="27" t="s">
        <v>54</v>
      </c>
      <c r="BG61" s="27" t="s">
        <v>54</v>
      </c>
      <c r="BH61" s="27" t="s">
        <v>54</v>
      </c>
      <c r="BI61" s="27" t="s">
        <v>54</v>
      </c>
      <c r="BM61" s="90" t="str">
        <f t="shared" si="2"/>
        <v>-</v>
      </c>
      <c r="BN61" s="91" t="str">
        <f t="shared" si="5"/>
        <v>-</v>
      </c>
      <c r="BO61" s="91" t="str">
        <f t="shared" si="3"/>
        <v>-</v>
      </c>
      <c r="BP61" s="91" t="str">
        <f t="shared" si="4"/>
        <v>-</v>
      </c>
    </row>
    <row r="62" spans="1:68" s="20" customFormat="1" x14ac:dyDescent="0.25">
      <c r="A62" s="27" t="s">
        <v>54</v>
      </c>
      <c r="B62" s="27" t="s">
        <v>54</v>
      </c>
      <c r="C62" s="20" t="s">
        <v>46</v>
      </c>
      <c r="D62" s="27" t="s">
        <v>54</v>
      </c>
      <c r="E62" s="27">
        <v>11</v>
      </c>
      <c r="F62" s="27">
        <v>2</v>
      </c>
      <c r="G62" s="27" t="s">
        <v>54</v>
      </c>
      <c r="H62" s="27" t="s">
        <v>54</v>
      </c>
      <c r="I62" s="27" t="s">
        <v>54</v>
      </c>
      <c r="J62" s="22" t="s">
        <v>54</v>
      </c>
      <c r="K62" s="50"/>
      <c r="L62" s="27" t="s">
        <v>54</v>
      </c>
      <c r="M62" s="27" t="s">
        <v>54</v>
      </c>
      <c r="N62" s="27" t="s">
        <v>54</v>
      </c>
      <c r="O62" s="27" t="s">
        <v>54</v>
      </c>
      <c r="P62" s="27" t="s">
        <v>54</v>
      </c>
      <c r="Q62" s="27" t="s">
        <v>54</v>
      </c>
      <c r="R62" s="27"/>
      <c r="S62" s="53"/>
      <c r="T62" s="53"/>
      <c r="U62" s="53"/>
      <c r="V62" s="53"/>
      <c r="W62" s="53"/>
      <c r="X62" s="53"/>
      <c r="Y62" s="53"/>
      <c r="Z62" s="53"/>
      <c r="AA62" s="53"/>
      <c r="AB62" s="53"/>
      <c r="AD62" s="22"/>
      <c r="AE62" s="41"/>
      <c r="AF62" s="27" t="s">
        <v>54</v>
      </c>
      <c r="AG62" s="27" t="s">
        <v>54</v>
      </c>
      <c r="AH62" s="27" t="s">
        <v>54</v>
      </c>
      <c r="AI62" s="27" t="s">
        <v>54</v>
      </c>
      <c r="AJ62" s="27" t="s">
        <v>54</v>
      </c>
      <c r="AK62" s="27" t="s">
        <v>54</v>
      </c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4"/>
      <c r="AY62" s="27" t="s">
        <v>54</v>
      </c>
      <c r="AZ62" s="27" t="s">
        <v>54</v>
      </c>
      <c r="BA62" s="27" t="s">
        <v>54</v>
      </c>
      <c r="BB62" s="27" t="s">
        <v>54</v>
      </c>
      <c r="BC62" s="27" t="s">
        <v>54</v>
      </c>
      <c r="BD62" s="27" t="s">
        <v>54</v>
      </c>
      <c r="BE62" s="27" t="s">
        <v>54</v>
      </c>
      <c r="BF62" s="27" t="s">
        <v>54</v>
      </c>
      <c r="BG62" s="27" t="s">
        <v>54</v>
      </c>
      <c r="BH62" s="27" t="s">
        <v>54</v>
      </c>
      <c r="BI62" s="27" t="s">
        <v>54</v>
      </c>
      <c r="BM62" s="90" t="str">
        <f t="shared" si="2"/>
        <v>-</v>
      </c>
      <c r="BN62" s="91" t="str">
        <f t="shared" si="5"/>
        <v>-</v>
      </c>
      <c r="BO62" s="91" t="str">
        <f t="shared" si="3"/>
        <v>-</v>
      </c>
      <c r="BP62" s="91" t="str">
        <f t="shared" si="4"/>
        <v>-</v>
      </c>
    </row>
    <row r="63" spans="1:68" s="20" customFormat="1" x14ac:dyDescent="0.25">
      <c r="A63" s="27" t="s">
        <v>54</v>
      </c>
      <c r="B63" s="27" t="s">
        <v>54</v>
      </c>
      <c r="C63" s="20" t="s">
        <v>46</v>
      </c>
      <c r="D63" s="27" t="s">
        <v>54</v>
      </c>
      <c r="E63" s="27">
        <v>11</v>
      </c>
      <c r="F63" s="27">
        <v>3</v>
      </c>
      <c r="G63" s="27" t="s">
        <v>54</v>
      </c>
      <c r="H63" s="27" t="s">
        <v>54</v>
      </c>
      <c r="I63" s="27" t="s">
        <v>54</v>
      </c>
      <c r="J63" s="22" t="s">
        <v>54</v>
      </c>
      <c r="K63" s="50"/>
      <c r="L63" s="27" t="s">
        <v>54</v>
      </c>
      <c r="M63" s="27" t="s">
        <v>54</v>
      </c>
      <c r="N63" s="27" t="s">
        <v>54</v>
      </c>
      <c r="O63" s="27" t="s">
        <v>54</v>
      </c>
      <c r="P63" s="27" t="s">
        <v>54</v>
      </c>
      <c r="Q63" s="27" t="s">
        <v>54</v>
      </c>
      <c r="R63" s="27"/>
      <c r="S63" s="53"/>
      <c r="T63" s="53"/>
      <c r="U63" s="53"/>
      <c r="V63" s="53"/>
      <c r="W63" s="53"/>
      <c r="X63" s="53"/>
      <c r="Y63" s="53"/>
      <c r="Z63" s="53"/>
      <c r="AA63" s="53"/>
      <c r="AB63" s="53"/>
      <c r="AD63" s="22"/>
      <c r="AE63" s="41"/>
      <c r="AF63" s="27" t="s">
        <v>54</v>
      </c>
      <c r="AG63" s="27" t="s">
        <v>54</v>
      </c>
      <c r="AH63" s="27" t="s">
        <v>54</v>
      </c>
      <c r="AI63" s="27" t="s">
        <v>54</v>
      </c>
      <c r="AJ63" s="27" t="s">
        <v>54</v>
      </c>
      <c r="AK63" s="27" t="s">
        <v>54</v>
      </c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4"/>
      <c r="AY63" s="27" t="s">
        <v>54</v>
      </c>
      <c r="AZ63" s="27" t="s">
        <v>54</v>
      </c>
      <c r="BA63" s="27" t="s">
        <v>54</v>
      </c>
      <c r="BB63" s="27" t="s">
        <v>54</v>
      </c>
      <c r="BC63" s="27" t="s">
        <v>54</v>
      </c>
      <c r="BD63" s="27" t="s">
        <v>54</v>
      </c>
      <c r="BE63" s="27" t="s">
        <v>54</v>
      </c>
      <c r="BF63" s="27" t="s">
        <v>54</v>
      </c>
      <c r="BG63" s="27" t="s">
        <v>54</v>
      </c>
      <c r="BH63" s="27" t="s">
        <v>54</v>
      </c>
      <c r="BI63" s="27" t="s">
        <v>54</v>
      </c>
      <c r="BM63" s="90" t="str">
        <f t="shared" si="2"/>
        <v>-</v>
      </c>
      <c r="BN63" s="91" t="str">
        <f t="shared" si="5"/>
        <v>-</v>
      </c>
      <c r="BO63" s="91" t="str">
        <f t="shared" si="3"/>
        <v>-</v>
      </c>
      <c r="BP63" s="91" t="str">
        <f t="shared" si="4"/>
        <v>-</v>
      </c>
    </row>
    <row r="64" spans="1:68" s="20" customFormat="1" x14ac:dyDescent="0.25">
      <c r="A64" s="27" t="s">
        <v>54</v>
      </c>
      <c r="B64" s="27" t="s">
        <v>54</v>
      </c>
      <c r="C64" s="20" t="s">
        <v>46</v>
      </c>
      <c r="D64" s="27" t="s">
        <v>54</v>
      </c>
      <c r="E64" s="27">
        <v>11</v>
      </c>
      <c r="F64" s="27">
        <v>4</v>
      </c>
      <c r="G64" s="27" t="s">
        <v>54</v>
      </c>
      <c r="H64" s="27" t="s">
        <v>54</v>
      </c>
      <c r="I64" s="27" t="s">
        <v>54</v>
      </c>
      <c r="J64" s="22" t="s">
        <v>54</v>
      </c>
      <c r="K64" s="50"/>
      <c r="L64" s="27" t="s">
        <v>54</v>
      </c>
      <c r="M64" s="27" t="s">
        <v>54</v>
      </c>
      <c r="N64" s="27" t="s">
        <v>54</v>
      </c>
      <c r="O64" s="27" t="s">
        <v>54</v>
      </c>
      <c r="P64" s="27" t="s">
        <v>54</v>
      </c>
      <c r="Q64" s="27" t="s">
        <v>54</v>
      </c>
      <c r="R64" s="27"/>
      <c r="S64" s="53"/>
      <c r="T64" s="53"/>
      <c r="U64" s="53"/>
      <c r="V64" s="53"/>
      <c r="W64" s="53"/>
      <c r="X64" s="53"/>
      <c r="Y64" s="53"/>
      <c r="Z64" s="53"/>
      <c r="AA64" s="53"/>
      <c r="AB64" s="53"/>
      <c r="AD64" s="22"/>
      <c r="AE64" s="41"/>
      <c r="AF64" s="27" t="s">
        <v>54</v>
      </c>
      <c r="AG64" s="27" t="s">
        <v>54</v>
      </c>
      <c r="AH64" s="27" t="s">
        <v>54</v>
      </c>
      <c r="AI64" s="27" t="s">
        <v>54</v>
      </c>
      <c r="AJ64" s="27" t="s">
        <v>54</v>
      </c>
      <c r="AK64" s="27" t="s">
        <v>54</v>
      </c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4"/>
      <c r="AY64" s="27" t="s">
        <v>54</v>
      </c>
      <c r="AZ64" s="27" t="s">
        <v>54</v>
      </c>
      <c r="BA64" s="27" t="s">
        <v>54</v>
      </c>
      <c r="BB64" s="27" t="s">
        <v>54</v>
      </c>
      <c r="BC64" s="27" t="s">
        <v>54</v>
      </c>
      <c r="BD64" s="27" t="s">
        <v>54</v>
      </c>
      <c r="BE64" s="27" t="s">
        <v>54</v>
      </c>
      <c r="BF64" s="27" t="s">
        <v>54</v>
      </c>
      <c r="BG64" s="27" t="s">
        <v>54</v>
      </c>
      <c r="BH64" s="27" t="s">
        <v>54</v>
      </c>
      <c r="BI64" s="27" t="s">
        <v>54</v>
      </c>
      <c r="BM64" s="90" t="str">
        <f t="shared" si="2"/>
        <v>-</v>
      </c>
      <c r="BN64" s="91" t="str">
        <f t="shared" si="5"/>
        <v>-</v>
      </c>
      <c r="BO64" s="91" t="str">
        <f t="shared" si="3"/>
        <v>-</v>
      </c>
      <c r="BP64" s="91" t="str">
        <f t="shared" si="4"/>
        <v>-</v>
      </c>
    </row>
    <row r="65" spans="1:68" s="27" customFormat="1" x14ac:dyDescent="0.25">
      <c r="A65" s="27" t="s">
        <v>54</v>
      </c>
      <c r="B65" s="27" t="s">
        <v>54</v>
      </c>
      <c r="C65" s="20" t="s">
        <v>46</v>
      </c>
      <c r="D65" s="27" t="s">
        <v>54</v>
      </c>
      <c r="E65" s="27">
        <v>11</v>
      </c>
      <c r="F65" s="27">
        <v>5</v>
      </c>
      <c r="G65" s="27" t="s">
        <v>54</v>
      </c>
      <c r="H65" s="27" t="s">
        <v>54</v>
      </c>
      <c r="I65" s="27" t="s">
        <v>54</v>
      </c>
      <c r="J65" s="22" t="s">
        <v>54</v>
      </c>
      <c r="K65" s="50"/>
      <c r="L65" s="27" t="s">
        <v>54</v>
      </c>
      <c r="M65" s="27" t="s">
        <v>54</v>
      </c>
      <c r="N65" s="27" t="s">
        <v>54</v>
      </c>
      <c r="O65" s="27" t="s">
        <v>54</v>
      </c>
      <c r="P65" s="27" t="s">
        <v>54</v>
      </c>
      <c r="Q65" s="27" t="s">
        <v>54</v>
      </c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20"/>
      <c r="AD65" s="22"/>
      <c r="AE65" s="41"/>
      <c r="AF65" s="27" t="s">
        <v>54</v>
      </c>
      <c r="AG65" s="27" t="s">
        <v>54</v>
      </c>
      <c r="AH65" s="27" t="s">
        <v>54</v>
      </c>
      <c r="AI65" s="27" t="s">
        <v>54</v>
      </c>
      <c r="AJ65" s="27" t="s">
        <v>54</v>
      </c>
      <c r="AK65" s="27" t="s">
        <v>54</v>
      </c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4"/>
      <c r="AY65" s="27" t="s">
        <v>54</v>
      </c>
      <c r="AZ65" s="27" t="s">
        <v>54</v>
      </c>
      <c r="BA65" s="27" t="s">
        <v>54</v>
      </c>
      <c r="BB65" s="27" t="s">
        <v>54</v>
      </c>
      <c r="BC65" s="27" t="s">
        <v>54</v>
      </c>
      <c r="BD65" s="27" t="s">
        <v>54</v>
      </c>
      <c r="BE65" s="27" t="s">
        <v>54</v>
      </c>
      <c r="BF65" s="27" t="s">
        <v>54</v>
      </c>
      <c r="BG65" s="27" t="s">
        <v>54</v>
      </c>
      <c r="BH65" s="27" t="s">
        <v>54</v>
      </c>
      <c r="BI65" s="27" t="s">
        <v>54</v>
      </c>
      <c r="BM65" s="90" t="str">
        <f t="shared" si="2"/>
        <v>-</v>
      </c>
      <c r="BN65" s="91" t="str">
        <f t="shared" si="5"/>
        <v>-</v>
      </c>
      <c r="BO65" s="91" t="str">
        <f t="shared" si="3"/>
        <v>-</v>
      </c>
      <c r="BP65" s="91" t="str">
        <f t="shared" si="4"/>
        <v>-</v>
      </c>
    </row>
    <row r="66" spans="1:68" s="27" customFormat="1" x14ac:dyDescent="0.25">
      <c r="A66" s="27" t="s">
        <v>54</v>
      </c>
      <c r="B66" s="27" t="s">
        <v>54</v>
      </c>
      <c r="C66" s="20" t="s">
        <v>46</v>
      </c>
      <c r="D66" s="27" t="s">
        <v>54</v>
      </c>
      <c r="E66" s="27">
        <v>11</v>
      </c>
      <c r="F66" s="27">
        <v>6</v>
      </c>
      <c r="G66" s="27" t="s">
        <v>54</v>
      </c>
      <c r="H66" s="27" t="s">
        <v>54</v>
      </c>
      <c r="I66" s="27" t="s">
        <v>54</v>
      </c>
      <c r="J66" s="22" t="s">
        <v>54</v>
      </c>
      <c r="K66" s="50"/>
      <c r="L66" s="27" t="s">
        <v>54</v>
      </c>
      <c r="M66" s="27" t="s">
        <v>54</v>
      </c>
      <c r="N66" s="27" t="s">
        <v>54</v>
      </c>
      <c r="O66" s="27" t="s">
        <v>54</v>
      </c>
      <c r="P66" s="27" t="s">
        <v>54</v>
      </c>
      <c r="Q66" s="27" t="s">
        <v>54</v>
      </c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20"/>
      <c r="AD66" s="22"/>
      <c r="AE66" s="41"/>
      <c r="AF66" s="27" t="s">
        <v>54</v>
      </c>
      <c r="AG66" s="27" t="s">
        <v>54</v>
      </c>
      <c r="AH66" s="27" t="s">
        <v>54</v>
      </c>
      <c r="AI66" s="27" t="s">
        <v>54</v>
      </c>
      <c r="AJ66" s="27" t="s">
        <v>54</v>
      </c>
      <c r="AK66" s="27" t="s">
        <v>54</v>
      </c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4"/>
      <c r="AY66" s="27" t="s">
        <v>54</v>
      </c>
      <c r="AZ66" s="27" t="s">
        <v>54</v>
      </c>
      <c r="BA66" s="27" t="s">
        <v>54</v>
      </c>
      <c r="BB66" s="27" t="s">
        <v>54</v>
      </c>
      <c r="BC66" s="27" t="s">
        <v>54</v>
      </c>
      <c r="BD66" s="27" t="s">
        <v>54</v>
      </c>
      <c r="BE66" s="27" t="s">
        <v>54</v>
      </c>
      <c r="BF66" s="27" t="s">
        <v>54</v>
      </c>
      <c r="BG66" s="27" t="s">
        <v>54</v>
      </c>
      <c r="BH66" s="27" t="s">
        <v>54</v>
      </c>
      <c r="BI66" s="27" t="s">
        <v>54</v>
      </c>
      <c r="BM66" s="90" t="str">
        <f t="shared" si="2"/>
        <v>-</v>
      </c>
      <c r="BN66" s="91" t="str">
        <f t="shared" si="5"/>
        <v>-</v>
      </c>
      <c r="BO66" s="91" t="str">
        <f t="shared" si="3"/>
        <v>-</v>
      </c>
      <c r="BP66" s="91" t="str">
        <f t="shared" si="4"/>
        <v>-</v>
      </c>
    </row>
    <row r="67" spans="1:68" s="27" customFormat="1" x14ac:dyDescent="0.25">
      <c r="A67" s="27" t="s">
        <v>54</v>
      </c>
      <c r="B67" s="27" t="s">
        <v>54</v>
      </c>
      <c r="C67" s="20" t="s">
        <v>46</v>
      </c>
      <c r="D67" s="27" t="s">
        <v>54</v>
      </c>
      <c r="E67" s="27">
        <v>11</v>
      </c>
      <c r="F67" s="27">
        <v>7</v>
      </c>
      <c r="G67" s="27" t="s">
        <v>54</v>
      </c>
      <c r="H67" s="27" t="s">
        <v>54</v>
      </c>
      <c r="I67" s="27" t="s">
        <v>54</v>
      </c>
      <c r="J67" s="22" t="s">
        <v>54</v>
      </c>
      <c r="K67" s="50"/>
      <c r="L67" s="27" t="s">
        <v>54</v>
      </c>
      <c r="M67" s="27" t="s">
        <v>54</v>
      </c>
      <c r="N67" s="27" t="s">
        <v>54</v>
      </c>
      <c r="O67" s="27" t="s">
        <v>54</v>
      </c>
      <c r="P67" s="27" t="s">
        <v>54</v>
      </c>
      <c r="Q67" s="27" t="s">
        <v>54</v>
      </c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20"/>
      <c r="AD67" s="22"/>
      <c r="AE67" s="41"/>
      <c r="AF67" s="27" t="s">
        <v>54</v>
      </c>
      <c r="AG67" s="27" t="s">
        <v>54</v>
      </c>
      <c r="AH67" s="27" t="s">
        <v>54</v>
      </c>
      <c r="AI67" s="27" t="s">
        <v>54</v>
      </c>
      <c r="AJ67" s="27" t="s">
        <v>54</v>
      </c>
      <c r="AK67" s="27" t="s">
        <v>54</v>
      </c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4"/>
      <c r="AY67" s="27" t="s">
        <v>54</v>
      </c>
      <c r="AZ67" s="27" t="s">
        <v>54</v>
      </c>
      <c r="BA67" s="27" t="s">
        <v>54</v>
      </c>
      <c r="BB67" s="27" t="s">
        <v>54</v>
      </c>
      <c r="BC67" s="27" t="s">
        <v>54</v>
      </c>
      <c r="BD67" s="27" t="s">
        <v>54</v>
      </c>
      <c r="BE67" s="27" t="s">
        <v>54</v>
      </c>
      <c r="BF67" s="27" t="s">
        <v>54</v>
      </c>
      <c r="BG67" s="27" t="s">
        <v>54</v>
      </c>
      <c r="BH67" s="27" t="s">
        <v>54</v>
      </c>
      <c r="BI67" s="27" t="s">
        <v>54</v>
      </c>
      <c r="BM67" s="90" t="str">
        <f t="shared" si="2"/>
        <v>-</v>
      </c>
      <c r="BN67" s="91" t="str">
        <f t="shared" si="5"/>
        <v>-</v>
      </c>
      <c r="BO67" s="91" t="str">
        <f t="shared" si="3"/>
        <v>-</v>
      </c>
      <c r="BP67" s="91" t="str">
        <f t="shared" si="4"/>
        <v>-</v>
      </c>
    </row>
    <row r="68" spans="1:68" s="27" customFormat="1" x14ac:dyDescent="0.25">
      <c r="A68" s="27" t="s">
        <v>54</v>
      </c>
      <c r="B68" s="27" t="s">
        <v>54</v>
      </c>
      <c r="C68" s="20" t="s">
        <v>46</v>
      </c>
      <c r="D68" s="27" t="s">
        <v>54</v>
      </c>
      <c r="E68" s="27">
        <v>11</v>
      </c>
      <c r="F68" s="27">
        <v>8</v>
      </c>
      <c r="G68" s="27" t="s">
        <v>54</v>
      </c>
      <c r="H68" s="27" t="s">
        <v>54</v>
      </c>
      <c r="I68" s="27" t="s">
        <v>54</v>
      </c>
      <c r="J68" s="22" t="s">
        <v>54</v>
      </c>
      <c r="K68" s="50"/>
      <c r="L68" s="27" t="s">
        <v>54</v>
      </c>
      <c r="M68" s="27" t="s">
        <v>54</v>
      </c>
      <c r="N68" s="27" t="s">
        <v>54</v>
      </c>
      <c r="O68" s="27" t="s">
        <v>54</v>
      </c>
      <c r="P68" s="27" t="s">
        <v>54</v>
      </c>
      <c r="Q68" s="27" t="s">
        <v>54</v>
      </c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20"/>
      <c r="AD68" s="22"/>
      <c r="AE68" s="41"/>
      <c r="AF68" s="27" t="s">
        <v>54</v>
      </c>
      <c r="AG68" s="27" t="s">
        <v>54</v>
      </c>
      <c r="AH68" s="27" t="s">
        <v>54</v>
      </c>
      <c r="AI68" s="27" t="s">
        <v>54</v>
      </c>
      <c r="AJ68" s="27" t="s">
        <v>54</v>
      </c>
      <c r="AK68" s="27" t="s">
        <v>54</v>
      </c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4"/>
      <c r="AY68" s="27" t="s">
        <v>54</v>
      </c>
      <c r="AZ68" s="27" t="s">
        <v>54</v>
      </c>
      <c r="BA68" s="27" t="s">
        <v>54</v>
      </c>
      <c r="BB68" s="27" t="s">
        <v>54</v>
      </c>
      <c r="BC68" s="27" t="s">
        <v>54</v>
      </c>
      <c r="BD68" s="27" t="s">
        <v>54</v>
      </c>
      <c r="BE68" s="27" t="s">
        <v>54</v>
      </c>
      <c r="BF68" s="27" t="s">
        <v>54</v>
      </c>
      <c r="BG68" s="27" t="s">
        <v>54</v>
      </c>
      <c r="BH68" s="27" t="s">
        <v>54</v>
      </c>
      <c r="BI68" s="27" t="s">
        <v>54</v>
      </c>
      <c r="BM68" s="90" t="str">
        <f t="shared" si="2"/>
        <v>-</v>
      </c>
      <c r="BN68" s="91" t="str">
        <f t="shared" si="5"/>
        <v>-</v>
      </c>
      <c r="BO68" s="91" t="str">
        <f t="shared" si="3"/>
        <v>-</v>
      </c>
      <c r="BP68" s="91" t="str">
        <f t="shared" si="4"/>
        <v>-</v>
      </c>
    </row>
    <row r="69" spans="1:68" s="72" customFormat="1" x14ac:dyDescent="0.25">
      <c r="A69" s="72" t="s">
        <v>54</v>
      </c>
      <c r="B69" s="72" t="s">
        <v>54</v>
      </c>
      <c r="C69" s="71" t="s">
        <v>46</v>
      </c>
      <c r="D69" s="72" t="s">
        <v>54</v>
      </c>
      <c r="E69" s="72">
        <v>11</v>
      </c>
      <c r="F69" s="72">
        <v>9</v>
      </c>
      <c r="G69" s="72" t="s">
        <v>54</v>
      </c>
      <c r="H69" s="72" t="s">
        <v>54</v>
      </c>
      <c r="I69" s="72" t="s">
        <v>54</v>
      </c>
      <c r="J69" s="75" t="s">
        <v>54</v>
      </c>
      <c r="K69" s="73"/>
      <c r="L69" s="72" t="s">
        <v>54</v>
      </c>
      <c r="M69" s="72" t="s">
        <v>54</v>
      </c>
      <c r="N69" s="72" t="s">
        <v>54</v>
      </c>
      <c r="O69" s="72" t="s">
        <v>54</v>
      </c>
      <c r="P69" s="72" t="s">
        <v>54</v>
      </c>
      <c r="Q69" s="72" t="s">
        <v>54</v>
      </c>
      <c r="AC69" s="71"/>
      <c r="AD69" s="75"/>
      <c r="AE69" s="73"/>
      <c r="AF69" s="72" t="s">
        <v>54</v>
      </c>
      <c r="AG69" s="72" t="s">
        <v>54</v>
      </c>
      <c r="AH69" s="72" t="s">
        <v>54</v>
      </c>
      <c r="AI69" s="72" t="s">
        <v>54</v>
      </c>
      <c r="AJ69" s="72" t="s">
        <v>54</v>
      </c>
      <c r="AK69" s="72" t="s">
        <v>54</v>
      </c>
      <c r="AX69" s="81"/>
      <c r="AY69" s="72" t="s">
        <v>54</v>
      </c>
      <c r="AZ69" s="72" t="s">
        <v>54</v>
      </c>
      <c r="BA69" s="72" t="s">
        <v>54</v>
      </c>
      <c r="BB69" s="72" t="s">
        <v>54</v>
      </c>
      <c r="BC69" s="72" t="s">
        <v>54</v>
      </c>
      <c r="BD69" s="72" t="s">
        <v>54</v>
      </c>
      <c r="BE69" s="72" t="s">
        <v>54</v>
      </c>
      <c r="BF69" s="72" t="s">
        <v>54</v>
      </c>
      <c r="BG69" s="72" t="s">
        <v>54</v>
      </c>
      <c r="BH69" s="72" t="s">
        <v>54</v>
      </c>
      <c r="BI69" s="72" t="s">
        <v>54</v>
      </c>
      <c r="BM69" s="92" t="str">
        <f t="shared" ref="BM69" si="6">IF(G69="B-C",IF(AND(SUM(L69:O69)=0,P69=1,Q69=0),1,IF(L69="-","-",0)),IF(AND(SUM(L69:O69)=0,P69=0,Q69=1),1,IF(L69="-","-",0)))</f>
        <v>-</v>
      </c>
      <c r="BN69" s="93" t="str">
        <f t="shared" si="5"/>
        <v>-</v>
      </c>
      <c r="BO69" s="93" t="str">
        <f t="shared" ref="BO69" si="7">IF(G69="B-C",IF(AND(SUM(L69:O69)=0,P69=0,Q69=1),1,IF(L69="-","-",0)),IF(AND(SUM(L69:O69)=0,P69=1,Q69=0),1,IF(L69="-","-",0)))</f>
        <v>-</v>
      </c>
      <c r="BP69" s="93" t="str">
        <f t="shared" ref="BP69" si="8">IF(AND(SUM(L69:O69)&gt;0,P69=0,Q69=0),1,IF(L69="-","-",0))</f>
        <v>-</v>
      </c>
    </row>
    <row r="70" spans="1:68" x14ac:dyDescent="0.25">
      <c r="A70" s="1"/>
      <c r="B70" s="7"/>
      <c r="AA70" s="63" t="s">
        <v>66</v>
      </c>
      <c r="AB70" s="63" t="s">
        <v>67</v>
      </c>
      <c r="AC70" s="63"/>
      <c r="AD70" s="64">
        <f>COUNT(AD4:AD69)</f>
        <v>0</v>
      </c>
    </row>
    <row r="71" spans="1:68" x14ac:dyDescent="0.25">
      <c r="B71" s="7"/>
      <c r="AA71" s="63" t="s">
        <v>68</v>
      </c>
      <c r="AB71" s="63" t="s">
        <v>69</v>
      </c>
      <c r="AC71" s="63"/>
      <c r="AD71" s="64">
        <f>SUM(AD4:AD69)</f>
        <v>0</v>
      </c>
    </row>
    <row r="72" spans="1:68" x14ac:dyDescent="0.25">
      <c r="B72" s="7"/>
      <c r="AA72" s="63"/>
      <c r="AB72" s="63" t="s">
        <v>70</v>
      </c>
      <c r="AC72" s="63"/>
      <c r="AD72" s="65">
        <f>COUNT(L4:L69)</f>
        <v>46</v>
      </c>
    </row>
    <row r="73" spans="1:68" x14ac:dyDescent="0.25">
      <c r="B73" s="7"/>
    </row>
    <row r="74" spans="1:68" x14ac:dyDescent="0.25">
      <c r="B74" s="7"/>
    </row>
    <row r="75" spans="1:68" x14ac:dyDescent="0.25">
      <c r="B75" s="7"/>
    </row>
    <row r="76" spans="1:68" x14ac:dyDescent="0.25">
      <c r="B76" s="7"/>
    </row>
    <row r="77" spans="1:68" x14ac:dyDescent="0.25">
      <c r="B77" s="7"/>
    </row>
    <row r="78" spans="1:68" x14ac:dyDescent="0.25">
      <c r="B78" s="7"/>
    </row>
    <row r="79" spans="1:68" x14ac:dyDescent="0.25">
      <c r="B79" s="7"/>
    </row>
    <row r="80" spans="1:68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</sheetData>
  <mergeCells count="2">
    <mergeCell ref="K1:AD1"/>
    <mergeCell ref="AE1:AW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6"/>
  <sheetViews>
    <sheetView tabSelected="1" zoomScale="70" zoomScaleNormal="70" zoomScalePageLayoutView="70" workbookViewId="0">
      <pane ySplit="3" topLeftCell="A33" activePane="bottomLeft" state="frozen"/>
      <selection activeCell="D1" sqref="D1"/>
      <selection pane="bottomLeft" activeCell="Q43" sqref="Q43:Q69"/>
    </sheetView>
  </sheetViews>
  <sheetFormatPr defaultColWidth="11.125" defaultRowHeight="15.75" x14ac:dyDescent="0.25"/>
  <cols>
    <col min="1" max="1" width="9.375" customWidth="1"/>
    <col min="2" max="2" width="6" bestFit="1" customWidth="1"/>
    <col min="3" max="3" width="3.375" bestFit="1" customWidth="1"/>
    <col min="4" max="4" width="4.625" bestFit="1" customWidth="1"/>
    <col min="5" max="5" width="5.625" style="2" bestFit="1" customWidth="1"/>
    <col min="6" max="6" width="6.875" style="2" bestFit="1" customWidth="1"/>
    <col min="7" max="7" width="5.125" style="2" customWidth="1"/>
    <col min="8" max="8" width="5" style="4" bestFit="1" customWidth="1"/>
    <col min="9" max="9" width="5" style="4" customWidth="1"/>
    <col min="10" max="10" width="4.375" style="22" customWidth="1"/>
    <col min="11" max="11" width="6.875" style="11" bestFit="1" customWidth="1"/>
    <col min="12" max="17" width="2.37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29" customWidth="1"/>
    <col min="26" max="28" width="7.125" style="13" customWidth="1"/>
    <col min="29" max="29" width="1" customWidth="1"/>
    <col min="30" max="30" width="9.87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8.125" style="11" bestFit="1" customWidth="1"/>
    <col min="41" max="41" width="0.875" style="11" customWidth="1"/>
    <col min="42" max="42" width="8.125" style="13" bestFit="1" customWidth="1"/>
    <col min="43" max="43" width="7.875" style="13" bestFit="1" customWidth="1"/>
    <col min="44" max="44" width="7.125" style="13" bestFit="1" customWidth="1"/>
    <col min="45" max="45" width="1.625" style="29" customWidth="1"/>
    <col min="46" max="46" width="8.125" style="13" bestFit="1" customWidth="1"/>
    <col min="47" max="47" width="8.375" style="13" bestFit="1" customWidth="1"/>
    <col min="48" max="48" width="8.375" style="13" customWidth="1"/>
    <col min="49" max="49" width="9.125" style="13" customWidth="1"/>
    <col min="50" max="50" width="1.875" style="48" customWidth="1"/>
    <col min="51" max="51" width="6.375" style="3" customWidth="1"/>
    <col min="52" max="52" width="7.375" customWidth="1"/>
    <col min="53" max="53" width="6.875" bestFit="1" customWidth="1"/>
    <col min="54" max="54" width="7.875" bestFit="1" customWidth="1"/>
    <col min="55" max="55" width="6.87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7.125" style="2" customWidth="1"/>
    <col min="60" max="60" width="5.375" style="2" bestFit="1" customWidth="1"/>
    <col min="61" max="61" width="4.125" bestFit="1" customWidth="1"/>
  </cols>
  <sheetData>
    <row r="1" spans="1:68" x14ac:dyDescent="0.25">
      <c r="K1" s="95" t="s">
        <v>20</v>
      </c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7"/>
      <c r="AE1" s="98" t="s">
        <v>21</v>
      </c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100"/>
      <c r="AX1" s="45"/>
      <c r="AY1" s="4"/>
      <c r="AZ1" s="2"/>
      <c r="BA1" s="2"/>
      <c r="BB1" s="2"/>
    </row>
    <row r="2" spans="1:68" s="3" customFormat="1" x14ac:dyDescent="0.25">
      <c r="H2" s="4"/>
      <c r="I2" s="4"/>
      <c r="J2" s="23"/>
      <c r="K2" s="11" t="s">
        <v>24</v>
      </c>
      <c r="L2" s="3">
        <v>2</v>
      </c>
      <c r="S2" s="12"/>
      <c r="T2" s="12"/>
      <c r="U2" s="12"/>
      <c r="V2" s="4" t="s">
        <v>35</v>
      </c>
      <c r="W2" s="4" t="s">
        <v>35</v>
      </c>
      <c r="X2" s="4" t="s">
        <v>35</v>
      </c>
      <c r="Y2" s="8"/>
      <c r="Z2" s="12" t="s">
        <v>36</v>
      </c>
      <c r="AA2" s="3" t="s">
        <v>36</v>
      </c>
      <c r="AB2" s="3" t="s">
        <v>36</v>
      </c>
      <c r="AD2" s="15"/>
      <c r="AE2" s="4" t="s">
        <v>24</v>
      </c>
      <c r="AF2" s="3">
        <v>2</v>
      </c>
      <c r="AK2" s="12"/>
      <c r="AL2" s="12"/>
      <c r="AM2" s="12"/>
      <c r="AN2" s="12"/>
      <c r="AO2" s="12"/>
      <c r="AP2" s="4" t="s">
        <v>35</v>
      </c>
      <c r="AQ2" s="4" t="s">
        <v>35</v>
      </c>
      <c r="AR2" s="4" t="s">
        <v>35</v>
      </c>
      <c r="AS2" s="8"/>
      <c r="AT2" s="3" t="s">
        <v>36</v>
      </c>
      <c r="AU2" s="3" t="s">
        <v>36</v>
      </c>
      <c r="AV2" s="12" t="s">
        <v>36</v>
      </c>
      <c r="AX2" s="46"/>
      <c r="BC2" s="4"/>
      <c r="BD2" s="4"/>
      <c r="BE2" s="4"/>
      <c r="BF2" s="4"/>
      <c r="BG2" s="4"/>
      <c r="BH2" s="4"/>
      <c r="BJ2" s="3" t="s">
        <v>30</v>
      </c>
    </row>
    <row r="3" spans="1:68" s="5" customFormat="1" ht="46.35" customHeight="1" x14ac:dyDescent="0.25">
      <c r="A3" s="5" t="s">
        <v>0</v>
      </c>
      <c r="B3" s="5" t="s">
        <v>16</v>
      </c>
      <c r="C3" s="5" t="s">
        <v>39</v>
      </c>
      <c r="D3" s="5" t="s">
        <v>40</v>
      </c>
      <c r="E3" s="6" t="s">
        <v>1</v>
      </c>
      <c r="F3" s="6" t="s">
        <v>2</v>
      </c>
      <c r="G3" s="39" t="s">
        <v>22</v>
      </c>
      <c r="H3" s="6" t="s">
        <v>41</v>
      </c>
      <c r="I3" s="44" t="s">
        <v>49</v>
      </c>
      <c r="J3" s="23" t="s">
        <v>45</v>
      </c>
      <c r="K3" s="5" t="s">
        <v>25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31" t="s">
        <v>34</v>
      </c>
      <c r="T3" s="36" t="s">
        <v>42</v>
      </c>
      <c r="U3" s="36"/>
      <c r="V3" s="6" t="s">
        <v>29</v>
      </c>
      <c r="W3" s="6" t="s">
        <v>14</v>
      </c>
      <c r="X3" s="6" t="s">
        <v>37</v>
      </c>
      <c r="Y3" s="34"/>
      <c r="Z3" s="6" t="s">
        <v>29</v>
      </c>
      <c r="AA3" s="6" t="s">
        <v>14</v>
      </c>
      <c r="AB3" s="6" t="s">
        <v>37</v>
      </c>
      <c r="AD3" s="38" t="s">
        <v>43</v>
      </c>
      <c r="AE3" s="5" t="s">
        <v>25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33</v>
      </c>
      <c r="AM3" s="30" t="s">
        <v>34</v>
      </c>
      <c r="AN3" s="36" t="s">
        <v>42</v>
      </c>
      <c r="AP3" s="37" t="s">
        <v>29</v>
      </c>
      <c r="AQ3" s="37" t="s">
        <v>14</v>
      </c>
      <c r="AR3" s="37" t="s">
        <v>37</v>
      </c>
      <c r="AS3" s="58"/>
      <c r="AT3" s="37" t="s">
        <v>29</v>
      </c>
      <c r="AU3" s="37" t="s">
        <v>14</v>
      </c>
      <c r="AV3" s="37" t="s">
        <v>37</v>
      </c>
      <c r="AW3" s="38" t="s">
        <v>43</v>
      </c>
      <c r="AX3" s="47"/>
      <c r="AY3" s="42" t="s">
        <v>5</v>
      </c>
      <c r="AZ3" s="42" t="s">
        <v>6</v>
      </c>
      <c r="BA3" s="6" t="s">
        <v>7</v>
      </c>
      <c r="BB3" s="6" t="s">
        <v>8</v>
      </c>
      <c r="BC3" s="6" t="s">
        <v>9</v>
      </c>
      <c r="BD3" s="6" t="s">
        <v>10</v>
      </c>
      <c r="BE3" s="6" t="s">
        <v>11</v>
      </c>
      <c r="BF3" s="6" t="s">
        <v>12</v>
      </c>
      <c r="BG3" s="37" t="s">
        <v>13</v>
      </c>
      <c r="BH3" s="6" t="s">
        <v>4</v>
      </c>
      <c r="BI3" s="5" t="s">
        <v>3</v>
      </c>
      <c r="BJ3" s="6" t="s">
        <v>23</v>
      </c>
      <c r="BK3" s="6" t="s">
        <v>31</v>
      </c>
      <c r="BM3" s="6" t="s">
        <v>79</v>
      </c>
      <c r="BN3" s="5" t="s">
        <v>80</v>
      </c>
      <c r="BO3" s="5" t="s">
        <v>81</v>
      </c>
      <c r="BP3" s="5" t="s">
        <v>82</v>
      </c>
    </row>
    <row r="4" spans="1:68" s="20" customFormat="1" x14ac:dyDescent="0.25">
      <c r="A4" s="40">
        <v>42146</v>
      </c>
      <c r="B4" s="49" t="str">
        <f t="shared" ref="B4:B67" si="0">RIGHT(YEAR(A4),2)&amp;TEXT(A4-DATE(YEAR(A4),1,0),"000")</f>
        <v>15142</v>
      </c>
      <c r="C4" s="20" t="s">
        <v>46</v>
      </c>
      <c r="D4" s="20" t="s">
        <v>26</v>
      </c>
      <c r="E4" s="27">
        <v>1</v>
      </c>
      <c r="F4" s="27">
        <v>1</v>
      </c>
      <c r="G4" s="27" t="s">
        <v>63</v>
      </c>
      <c r="H4" s="41">
        <v>2011</v>
      </c>
      <c r="I4" s="41">
        <f t="shared" ref="I4:I67" si="1">H4-600</f>
        <v>1411</v>
      </c>
      <c r="J4" s="21" t="s">
        <v>17</v>
      </c>
      <c r="K4" s="50"/>
      <c r="L4" s="27">
        <v>0</v>
      </c>
      <c r="M4" s="27">
        <v>0</v>
      </c>
      <c r="N4" s="27">
        <v>0</v>
      </c>
      <c r="O4" s="27">
        <v>0</v>
      </c>
      <c r="P4" s="27">
        <v>0</v>
      </c>
      <c r="Q4" s="27">
        <v>0</v>
      </c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D4" s="22"/>
      <c r="AE4" s="41"/>
      <c r="AF4" s="27">
        <v>0</v>
      </c>
      <c r="AG4" s="27">
        <v>0</v>
      </c>
      <c r="AH4" s="27">
        <v>0</v>
      </c>
      <c r="AI4" s="27">
        <v>0</v>
      </c>
      <c r="AJ4" s="27">
        <v>0</v>
      </c>
      <c r="AK4" s="27">
        <v>1</v>
      </c>
      <c r="AL4" s="27"/>
      <c r="AM4" s="43"/>
      <c r="AN4" s="66" t="s">
        <v>44</v>
      </c>
      <c r="AO4" s="66"/>
      <c r="AP4" s="43" t="s">
        <v>58</v>
      </c>
      <c r="AQ4" s="43" t="s">
        <v>19</v>
      </c>
      <c r="AR4" s="20">
        <v>340</v>
      </c>
      <c r="AS4" s="41"/>
      <c r="AT4" s="20" t="s">
        <v>58</v>
      </c>
      <c r="AU4" s="20" t="s">
        <v>14</v>
      </c>
      <c r="AV4" s="51">
        <v>300</v>
      </c>
      <c r="AW4" s="27">
        <v>2</v>
      </c>
      <c r="AX4" s="52"/>
      <c r="AY4" s="41">
        <v>79.5</v>
      </c>
      <c r="AZ4" s="27">
        <v>79.8</v>
      </c>
      <c r="BA4" s="27">
        <v>1018</v>
      </c>
      <c r="BB4" s="27">
        <v>1017.8</v>
      </c>
      <c r="BC4" s="27">
        <v>0</v>
      </c>
      <c r="BD4" s="27">
        <v>1</v>
      </c>
      <c r="BE4" s="27">
        <v>8.9</v>
      </c>
      <c r="BF4" s="27">
        <v>1</v>
      </c>
      <c r="BG4" s="27" t="s">
        <v>17</v>
      </c>
      <c r="BH4" s="27">
        <v>4</v>
      </c>
      <c r="BM4" s="90">
        <f>IF(G4="B-C",IF(AND(SUM(L4:O4)=0,P4=1,Q4=0),1,IF(L4="-","-",0)),IF(AND(SUM(L4:O4)=0,P4=0,Q4=1),1,IF(L4="-","-",0)))</f>
        <v>0</v>
      </c>
      <c r="BN4" s="91">
        <f>IF(AND(SUM(L4:O4)=0,P4=1,Q4=1),1,IF(L4="-","-",0))</f>
        <v>0</v>
      </c>
      <c r="BO4" s="91">
        <f>IF(G4="B-C",IF(AND(SUM(L4:O4)=0,P4=0,Q4=1),1,IF(L4="-","-",0)),IF(AND(SUM(L4:O4)=0,P4=1,Q4=0),1,IF(L4="-","-",0)))</f>
        <v>0</v>
      </c>
      <c r="BP4" s="91">
        <f>IF(AND(SUM(L4:O4)&gt;0,P4=0,Q4=0),1,IF(L4="-","-",0))</f>
        <v>0</v>
      </c>
    </row>
    <row r="5" spans="1:68" s="20" customFormat="1" x14ac:dyDescent="0.25">
      <c r="A5" s="41" t="s">
        <v>54</v>
      </c>
      <c r="B5" s="41" t="s">
        <v>54</v>
      </c>
      <c r="C5" s="20" t="s">
        <v>46</v>
      </c>
      <c r="D5" s="41" t="s">
        <v>54</v>
      </c>
      <c r="E5" s="27">
        <v>1</v>
      </c>
      <c r="F5" s="27">
        <v>2</v>
      </c>
      <c r="G5" s="41" t="s">
        <v>54</v>
      </c>
      <c r="H5" s="41" t="s">
        <v>54</v>
      </c>
      <c r="I5" s="41" t="s">
        <v>54</v>
      </c>
      <c r="J5" s="21" t="s">
        <v>54</v>
      </c>
      <c r="K5" s="50"/>
      <c r="L5" s="27" t="s">
        <v>54</v>
      </c>
      <c r="M5" s="27" t="s">
        <v>54</v>
      </c>
      <c r="N5" s="27" t="s">
        <v>54</v>
      </c>
      <c r="O5" s="27" t="s">
        <v>54</v>
      </c>
      <c r="P5" s="27" t="s">
        <v>54</v>
      </c>
      <c r="Q5" s="27" t="s">
        <v>54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D5" s="22"/>
      <c r="AE5" s="41"/>
      <c r="AF5" s="27" t="s">
        <v>54</v>
      </c>
      <c r="AG5" s="27" t="s">
        <v>54</v>
      </c>
      <c r="AH5" s="27" t="s">
        <v>54</v>
      </c>
      <c r="AI5" s="27" t="s">
        <v>54</v>
      </c>
      <c r="AJ5" s="27" t="s">
        <v>54</v>
      </c>
      <c r="AK5" s="27" t="s">
        <v>54</v>
      </c>
      <c r="AL5" s="27"/>
      <c r="AM5" s="43"/>
      <c r="AN5" s="66"/>
      <c r="AO5" s="66"/>
      <c r="AP5" s="43"/>
      <c r="AQ5" s="43"/>
      <c r="AU5" s="53"/>
      <c r="AV5" s="51"/>
      <c r="AW5" s="27"/>
      <c r="AX5" s="54"/>
      <c r="AY5" s="27" t="s">
        <v>54</v>
      </c>
      <c r="AZ5" s="27" t="s">
        <v>54</v>
      </c>
      <c r="BA5" s="27" t="s">
        <v>54</v>
      </c>
      <c r="BB5" s="27" t="s">
        <v>54</v>
      </c>
      <c r="BC5" s="27" t="s">
        <v>54</v>
      </c>
      <c r="BD5" s="27" t="s">
        <v>54</v>
      </c>
      <c r="BE5" s="27" t="s">
        <v>54</v>
      </c>
      <c r="BF5" s="27" t="s">
        <v>54</v>
      </c>
      <c r="BG5" s="27" t="s">
        <v>54</v>
      </c>
      <c r="BH5" s="27" t="s">
        <v>54</v>
      </c>
      <c r="BI5" s="27" t="s">
        <v>54</v>
      </c>
      <c r="BM5" s="90" t="str">
        <f t="shared" ref="BM5:BM68" si="2">IF(G5="B-C",IF(AND(SUM(L5:O5)=0,P5=1,Q5=0),1,IF(L5="-","-",0)),IF(AND(SUM(L5:O5)=0,P5=0,Q5=1),1,IF(L5="-","-",0)))</f>
        <v>-</v>
      </c>
      <c r="BN5" s="91" t="str">
        <f>IF(AND(SUM(L5:O5)=0,P5=1,Q5=1),1,IF(L5="-","-",0))</f>
        <v>-</v>
      </c>
      <c r="BO5" s="91" t="str">
        <f t="shared" ref="BO5:BO68" si="3">IF(G5="B-C",IF(AND(SUM(L5:O5)=0,P5=0,Q5=1),1,IF(L5="-","-",0)),IF(AND(SUM(L5:O5)=0,P5=1,Q5=0),1,IF(L5="-","-",0)))</f>
        <v>-</v>
      </c>
      <c r="BP5" s="91" t="str">
        <f t="shared" ref="BP5:BP68" si="4">IF(AND(SUM(L5:O5)&gt;0,P5=0,Q5=0),1,IF(L5="-","-",0))</f>
        <v>-</v>
      </c>
    </row>
    <row r="6" spans="1:68" s="20" customFormat="1" x14ac:dyDescent="0.25">
      <c r="A6" s="41" t="s">
        <v>54</v>
      </c>
      <c r="B6" s="41" t="s">
        <v>54</v>
      </c>
      <c r="C6" s="20" t="s">
        <v>46</v>
      </c>
      <c r="D6" s="41" t="s">
        <v>54</v>
      </c>
      <c r="E6" s="27">
        <v>1</v>
      </c>
      <c r="F6" s="27">
        <v>3</v>
      </c>
      <c r="G6" s="41" t="s">
        <v>54</v>
      </c>
      <c r="H6" s="41" t="s">
        <v>54</v>
      </c>
      <c r="I6" s="41" t="s">
        <v>54</v>
      </c>
      <c r="J6" s="21" t="s">
        <v>54</v>
      </c>
      <c r="K6" s="50"/>
      <c r="L6" s="27" t="s">
        <v>54</v>
      </c>
      <c r="M6" s="27" t="s">
        <v>54</v>
      </c>
      <c r="N6" s="27" t="s">
        <v>54</v>
      </c>
      <c r="O6" s="27" t="s">
        <v>54</v>
      </c>
      <c r="P6" s="27" t="s">
        <v>54</v>
      </c>
      <c r="Q6" s="27" t="s">
        <v>54</v>
      </c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D6" s="22"/>
      <c r="AE6" s="41"/>
      <c r="AF6" s="27" t="s">
        <v>54</v>
      </c>
      <c r="AG6" s="27" t="s">
        <v>54</v>
      </c>
      <c r="AH6" s="27" t="s">
        <v>54</v>
      </c>
      <c r="AI6" s="27" t="s">
        <v>54</v>
      </c>
      <c r="AJ6" s="27" t="s">
        <v>54</v>
      </c>
      <c r="AK6" s="27" t="s">
        <v>54</v>
      </c>
      <c r="AL6" s="27"/>
      <c r="AM6" s="43"/>
      <c r="AN6" s="66"/>
      <c r="AO6" s="66"/>
      <c r="AP6" s="43"/>
      <c r="AQ6" s="43"/>
      <c r="AU6" s="53"/>
      <c r="AV6" s="51"/>
      <c r="AW6" s="27"/>
      <c r="AX6" s="54"/>
      <c r="AY6" s="27" t="s">
        <v>54</v>
      </c>
      <c r="AZ6" s="27" t="s">
        <v>54</v>
      </c>
      <c r="BA6" s="27" t="s">
        <v>54</v>
      </c>
      <c r="BB6" s="27" t="s">
        <v>54</v>
      </c>
      <c r="BC6" s="27" t="s">
        <v>54</v>
      </c>
      <c r="BD6" s="27" t="s">
        <v>54</v>
      </c>
      <c r="BE6" s="27" t="s">
        <v>54</v>
      </c>
      <c r="BF6" s="27" t="s">
        <v>54</v>
      </c>
      <c r="BG6" s="27" t="s">
        <v>54</v>
      </c>
      <c r="BH6" s="27" t="s">
        <v>54</v>
      </c>
      <c r="BI6" s="27" t="s">
        <v>54</v>
      </c>
      <c r="BM6" s="90" t="str">
        <f t="shared" si="2"/>
        <v>-</v>
      </c>
      <c r="BN6" s="91" t="str">
        <f t="shared" ref="BN6:BN69" si="5">IF(AND(SUM(L6:O6)=0,P6=1,Q6=1),1,IF(L6="-","-",0))</f>
        <v>-</v>
      </c>
      <c r="BO6" s="91" t="str">
        <f t="shared" si="3"/>
        <v>-</v>
      </c>
      <c r="BP6" s="91" t="str">
        <f t="shared" si="4"/>
        <v>-</v>
      </c>
    </row>
    <row r="7" spans="1:68" s="20" customFormat="1" x14ac:dyDescent="0.25">
      <c r="A7" s="40">
        <v>42146</v>
      </c>
      <c r="B7" s="49" t="str">
        <f t="shared" si="0"/>
        <v>15142</v>
      </c>
      <c r="C7" s="20" t="s">
        <v>46</v>
      </c>
      <c r="D7" s="20" t="s">
        <v>26</v>
      </c>
      <c r="E7" s="27">
        <v>1</v>
      </c>
      <c r="F7" s="27">
        <v>4</v>
      </c>
      <c r="G7" s="27" t="s">
        <v>63</v>
      </c>
      <c r="H7" s="41">
        <v>1958</v>
      </c>
      <c r="I7" s="41">
        <f t="shared" si="1"/>
        <v>1358</v>
      </c>
      <c r="J7" s="21" t="s">
        <v>17</v>
      </c>
      <c r="K7" s="50"/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D7" s="22"/>
      <c r="AE7" s="41"/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/>
      <c r="AM7" s="43"/>
      <c r="AN7" s="66"/>
      <c r="AO7" s="66"/>
      <c r="AP7" s="43"/>
      <c r="AQ7" s="43"/>
      <c r="AU7" s="53"/>
      <c r="AV7" s="51"/>
      <c r="AW7" s="27"/>
      <c r="AX7" s="54"/>
      <c r="AY7" s="41">
        <v>79.5</v>
      </c>
      <c r="AZ7" s="27">
        <v>79.8</v>
      </c>
      <c r="BA7" s="27">
        <v>1018</v>
      </c>
      <c r="BB7" s="27">
        <v>1017.8</v>
      </c>
      <c r="BC7" s="27">
        <v>0</v>
      </c>
      <c r="BD7" s="27">
        <v>2</v>
      </c>
      <c r="BE7" s="27">
        <v>11.6</v>
      </c>
      <c r="BF7" s="27">
        <v>1</v>
      </c>
      <c r="BG7" s="27" t="s">
        <v>17</v>
      </c>
      <c r="BH7" s="27">
        <v>4</v>
      </c>
      <c r="BM7" s="90">
        <f t="shared" si="2"/>
        <v>0</v>
      </c>
      <c r="BN7" s="91">
        <f t="shared" si="5"/>
        <v>0</v>
      </c>
      <c r="BO7" s="91">
        <f t="shared" si="3"/>
        <v>0</v>
      </c>
      <c r="BP7" s="91">
        <f t="shared" si="4"/>
        <v>0</v>
      </c>
    </row>
    <row r="8" spans="1:68" s="20" customFormat="1" x14ac:dyDescent="0.25">
      <c r="A8" s="40">
        <v>42146</v>
      </c>
      <c r="B8" s="49" t="str">
        <f t="shared" si="0"/>
        <v>15142</v>
      </c>
      <c r="C8" s="20" t="s">
        <v>46</v>
      </c>
      <c r="D8" s="20" t="s">
        <v>26</v>
      </c>
      <c r="E8" s="27">
        <v>1</v>
      </c>
      <c r="F8" s="27">
        <v>5</v>
      </c>
      <c r="G8" s="27" t="s">
        <v>63</v>
      </c>
      <c r="H8" s="41">
        <v>1951</v>
      </c>
      <c r="I8" s="41">
        <f t="shared" si="1"/>
        <v>1351</v>
      </c>
      <c r="J8" s="21" t="s">
        <v>17</v>
      </c>
      <c r="K8" s="50"/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D8" s="22"/>
      <c r="AE8" s="41"/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/>
      <c r="AM8" s="43"/>
      <c r="AN8" s="66"/>
      <c r="AO8" s="66"/>
      <c r="AP8" s="43"/>
      <c r="AQ8" s="43"/>
      <c r="AU8" s="53"/>
      <c r="AV8" s="51"/>
      <c r="AW8" s="27"/>
      <c r="AX8" s="54"/>
      <c r="AY8" s="41">
        <v>79.5</v>
      </c>
      <c r="AZ8" s="27">
        <v>79.8</v>
      </c>
      <c r="BA8" s="27">
        <v>1018</v>
      </c>
      <c r="BB8" s="27">
        <v>1017.8</v>
      </c>
      <c r="BC8" s="27">
        <v>0</v>
      </c>
      <c r="BD8" s="27">
        <v>2</v>
      </c>
      <c r="BE8" s="27">
        <v>14.1</v>
      </c>
      <c r="BF8" s="27">
        <v>1</v>
      </c>
      <c r="BG8" s="27" t="s">
        <v>17</v>
      </c>
      <c r="BH8" s="27">
        <v>4</v>
      </c>
      <c r="BM8" s="90">
        <f t="shared" si="2"/>
        <v>0</v>
      </c>
      <c r="BN8" s="91">
        <f t="shared" si="5"/>
        <v>0</v>
      </c>
      <c r="BO8" s="91">
        <f t="shared" si="3"/>
        <v>0</v>
      </c>
      <c r="BP8" s="91">
        <f t="shared" si="4"/>
        <v>0</v>
      </c>
    </row>
    <row r="9" spans="1:68" s="20" customFormat="1" x14ac:dyDescent="0.25">
      <c r="A9" s="41" t="s">
        <v>54</v>
      </c>
      <c r="B9" s="41" t="s">
        <v>54</v>
      </c>
      <c r="C9" s="20" t="s">
        <v>46</v>
      </c>
      <c r="D9" s="41" t="s">
        <v>54</v>
      </c>
      <c r="E9" s="27">
        <v>1</v>
      </c>
      <c r="F9" s="27">
        <v>6</v>
      </c>
      <c r="G9" s="41" t="s">
        <v>54</v>
      </c>
      <c r="H9" s="41" t="s">
        <v>54</v>
      </c>
      <c r="I9" s="41" t="s">
        <v>54</v>
      </c>
      <c r="J9" s="21" t="s">
        <v>54</v>
      </c>
      <c r="K9" s="50"/>
      <c r="L9" s="27" t="s">
        <v>54</v>
      </c>
      <c r="M9" s="27" t="s">
        <v>54</v>
      </c>
      <c r="N9" s="27" t="s">
        <v>54</v>
      </c>
      <c r="O9" s="27" t="s">
        <v>54</v>
      </c>
      <c r="P9" s="27" t="s">
        <v>54</v>
      </c>
      <c r="Q9" s="27" t="s">
        <v>54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D9" s="22"/>
      <c r="AE9" s="41"/>
      <c r="AF9" s="27" t="s">
        <v>54</v>
      </c>
      <c r="AG9" s="27" t="s">
        <v>54</v>
      </c>
      <c r="AH9" s="27" t="s">
        <v>54</v>
      </c>
      <c r="AI9" s="27" t="s">
        <v>54</v>
      </c>
      <c r="AJ9" s="27" t="s">
        <v>54</v>
      </c>
      <c r="AK9" s="27" t="s">
        <v>54</v>
      </c>
      <c r="AL9" s="27"/>
      <c r="AM9" s="43"/>
      <c r="AN9" s="66"/>
      <c r="AO9" s="66"/>
      <c r="AP9" s="43"/>
      <c r="AQ9" s="43"/>
      <c r="AU9" s="53"/>
      <c r="AV9" s="51"/>
      <c r="AW9" s="27"/>
      <c r="AX9" s="54"/>
      <c r="AY9" s="27" t="s">
        <v>54</v>
      </c>
      <c r="AZ9" s="27" t="s">
        <v>54</v>
      </c>
      <c r="BA9" s="27" t="s">
        <v>54</v>
      </c>
      <c r="BB9" s="27" t="s">
        <v>54</v>
      </c>
      <c r="BC9" s="27" t="s">
        <v>54</v>
      </c>
      <c r="BD9" s="27" t="s">
        <v>54</v>
      </c>
      <c r="BE9" s="27" t="s">
        <v>54</v>
      </c>
      <c r="BF9" s="27" t="s">
        <v>54</v>
      </c>
      <c r="BG9" s="27" t="s">
        <v>54</v>
      </c>
      <c r="BH9" s="27" t="s">
        <v>54</v>
      </c>
      <c r="BI9" s="27" t="s">
        <v>54</v>
      </c>
      <c r="BM9" s="90" t="str">
        <f t="shared" si="2"/>
        <v>-</v>
      </c>
      <c r="BN9" s="91" t="str">
        <f t="shared" si="5"/>
        <v>-</v>
      </c>
      <c r="BO9" s="91" t="str">
        <f t="shared" si="3"/>
        <v>-</v>
      </c>
      <c r="BP9" s="91" t="str">
        <f t="shared" si="4"/>
        <v>-</v>
      </c>
    </row>
    <row r="10" spans="1:68" s="71" customFormat="1" x14ac:dyDescent="0.25">
      <c r="A10" s="73" t="s">
        <v>54</v>
      </c>
      <c r="B10" s="73" t="s">
        <v>54</v>
      </c>
      <c r="C10" s="71" t="s">
        <v>46</v>
      </c>
      <c r="D10" s="73" t="s">
        <v>54</v>
      </c>
      <c r="E10" s="72">
        <v>1</v>
      </c>
      <c r="F10" s="72">
        <v>7</v>
      </c>
      <c r="G10" s="73" t="s">
        <v>54</v>
      </c>
      <c r="H10" s="73" t="s">
        <v>54</v>
      </c>
      <c r="I10" s="73" t="s">
        <v>54</v>
      </c>
      <c r="J10" s="74" t="s">
        <v>54</v>
      </c>
      <c r="K10" s="73"/>
      <c r="L10" s="72" t="s">
        <v>54</v>
      </c>
      <c r="M10" s="72" t="s">
        <v>54</v>
      </c>
      <c r="N10" s="72" t="s">
        <v>54</v>
      </c>
      <c r="O10" s="72" t="s">
        <v>54</v>
      </c>
      <c r="P10" s="72" t="s">
        <v>54</v>
      </c>
      <c r="Q10" s="72" t="s">
        <v>54</v>
      </c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D10" s="75"/>
      <c r="AE10" s="73"/>
      <c r="AF10" s="72" t="s">
        <v>54</v>
      </c>
      <c r="AG10" s="72" t="s">
        <v>54</v>
      </c>
      <c r="AH10" s="72" t="s">
        <v>54</v>
      </c>
      <c r="AI10" s="72" t="s">
        <v>54</v>
      </c>
      <c r="AJ10" s="72" t="s">
        <v>54</v>
      </c>
      <c r="AK10" s="72" t="s">
        <v>54</v>
      </c>
      <c r="AL10" s="72"/>
      <c r="AN10" s="79"/>
      <c r="AO10" s="79"/>
      <c r="AU10" s="72"/>
      <c r="AV10" s="76"/>
      <c r="AW10" s="72"/>
      <c r="AX10" s="81"/>
      <c r="AY10" s="72" t="s">
        <v>54</v>
      </c>
      <c r="AZ10" s="72" t="s">
        <v>54</v>
      </c>
      <c r="BA10" s="72" t="s">
        <v>54</v>
      </c>
      <c r="BB10" s="72" t="s">
        <v>54</v>
      </c>
      <c r="BC10" s="72" t="s">
        <v>54</v>
      </c>
      <c r="BD10" s="72" t="s">
        <v>54</v>
      </c>
      <c r="BE10" s="72" t="s">
        <v>54</v>
      </c>
      <c r="BF10" s="72" t="s">
        <v>54</v>
      </c>
      <c r="BG10" s="72" t="s">
        <v>54</v>
      </c>
      <c r="BH10" s="72" t="s">
        <v>54</v>
      </c>
      <c r="BI10" s="72" t="s">
        <v>54</v>
      </c>
      <c r="BM10" s="92" t="str">
        <f t="shared" si="2"/>
        <v>-</v>
      </c>
      <c r="BN10" s="93" t="str">
        <f t="shared" si="5"/>
        <v>-</v>
      </c>
      <c r="BO10" s="93" t="str">
        <f t="shared" si="3"/>
        <v>-</v>
      </c>
      <c r="BP10" s="93" t="str">
        <f t="shared" si="4"/>
        <v>-</v>
      </c>
    </row>
    <row r="11" spans="1:68" s="20" customFormat="1" x14ac:dyDescent="0.25">
      <c r="A11" s="40">
        <v>42146</v>
      </c>
      <c r="B11" s="49" t="str">
        <f t="shared" si="0"/>
        <v>15142</v>
      </c>
      <c r="C11" s="20" t="s">
        <v>46</v>
      </c>
      <c r="D11" s="20" t="s">
        <v>26</v>
      </c>
      <c r="E11" s="27">
        <v>2</v>
      </c>
      <c r="F11" s="27">
        <v>1</v>
      </c>
      <c r="G11" s="27" t="s">
        <v>63</v>
      </c>
      <c r="H11" s="41">
        <v>1944</v>
      </c>
      <c r="I11" s="41">
        <f t="shared" si="1"/>
        <v>1344</v>
      </c>
      <c r="J11" s="21" t="s">
        <v>17</v>
      </c>
      <c r="K11" s="50"/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/>
      <c r="S11" s="53"/>
      <c r="T11" s="53"/>
      <c r="U11" s="53"/>
      <c r="V11" s="53"/>
      <c r="W11" s="53"/>
      <c r="X11" s="53"/>
      <c r="Y11" s="53"/>
      <c r="Z11" s="53"/>
      <c r="AA11" s="53"/>
      <c r="AB11" s="53"/>
      <c r="AD11" s="22"/>
      <c r="AE11" s="41"/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53"/>
      <c r="AM11" s="53"/>
      <c r="AN11" s="50"/>
      <c r="AO11" s="50"/>
      <c r="AP11" s="53"/>
      <c r="AQ11" s="53"/>
      <c r="AR11" s="53"/>
      <c r="AS11" s="53"/>
      <c r="AT11" s="53"/>
      <c r="AU11" s="53"/>
      <c r="AV11" s="53"/>
      <c r="AW11" s="53"/>
      <c r="AX11" s="54"/>
      <c r="AY11" s="41">
        <v>79.5</v>
      </c>
      <c r="AZ11" s="27">
        <v>79.8</v>
      </c>
      <c r="BA11" s="27">
        <v>1018</v>
      </c>
      <c r="BB11" s="27">
        <v>1017.8</v>
      </c>
      <c r="BC11" s="27">
        <v>0</v>
      </c>
      <c r="BD11" s="27">
        <v>2</v>
      </c>
      <c r="BE11" s="27">
        <v>12.2</v>
      </c>
      <c r="BF11" s="27">
        <v>1</v>
      </c>
      <c r="BG11" s="27" t="s">
        <v>17</v>
      </c>
      <c r="BH11" s="27">
        <v>4</v>
      </c>
      <c r="BM11" s="90">
        <f t="shared" si="2"/>
        <v>0</v>
      </c>
      <c r="BN11" s="91">
        <f t="shared" si="5"/>
        <v>0</v>
      </c>
      <c r="BO11" s="91">
        <f t="shared" si="3"/>
        <v>0</v>
      </c>
      <c r="BP11" s="91">
        <f t="shared" si="4"/>
        <v>0</v>
      </c>
    </row>
    <row r="12" spans="1:68" s="20" customFormat="1" x14ac:dyDescent="0.25">
      <c r="A12" s="40">
        <v>42146</v>
      </c>
      <c r="B12" s="49" t="str">
        <f t="shared" si="0"/>
        <v>15142</v>
      </c>
      <c r="C12" s="20" t="s">
        <v>46</v>
      </c>
      <c r="D12" s="20" t="s">
        <v>26</v>
      </c>
      <c r="E12" s="27">
        <v>2</v>
      </c>
      <c r="F12" s="27">
        <v>2</v>
      </c>
      <c r="G12" s="27" t="s">
        <v>63</v>
      </c>
      <c r="H12" s="41">
        <v>1937</v>
      </c>
      <c r="I12" s="41">
        <f t="shared" si="1"/>
        <v>1337</v>
      </c>
      <c r="J12" s="21" t="s">
        <v>17</v>
      </c>
      <c r="K12" s="50"/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/>
      <c r="S12" s="53"/>
      <c r="T12" s="53"/>
      <c r="U12" s="53"/>
      <c r="V12" s="53"/>
      <c r="W12" s="53"/>
      <c r="X12" s="53"/>
      <c r="Y12" s="53"/>
      <c r="Z12" s="53"/>
      <c r="AA12" s="53"/>
      <c r="AB12" s="53"/>
      <c r="AD12" s="22"/>
      <c r="AE12" s="41"/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53"/>
      <c r="AM12" s="53"/>
      <c r="AN12" s="50"/>
      <c r="AO12" s="50"/>
      <c r="AP12" s="53"/>
      <c r="AQ12" s="53"/>
      <c r="AR12" s="53"/>
      <c r="AS12" s="53"/>
      <c r="AT12" s="53"/>
      <c r="AU12" s="53"/>
      <c r="AV12" s="53"/>
      <c r="AW12" s="53"/>
      <c r="AX12" s="54"/>
      <c r="AY12" s="41">
        <v>79.5</v>
      </c>
      <c r="AZ12" s="27">
        <v>79.8</v>
      </c>
      <c r="BA12" s="27">
        <v>1018</v>
      </c>
      <c r="BB12" s="27">
        <v>1017.8</v>
      </c>
      <c r="BC12" s="27">
        <v>0</v>
      </c>
      <c r="BD12" s="27">
        <v>2</v>
      </c>
      <c r="BE12" s="27">
        <v>8</v>
      </c>
      <c r="BF12" s="27">
        <v>1</v>
      </c>
      <c r="BG12" s="27" t="s">
        <v>17</v>
      </c>
      <c r="BH12" s="27">
        <v>4</v>
      </c>
      <c r="BM12" s="90">
        <f t="shared" si="2"/>
        <v>0</v>
      </c>
      <c r="BN12" s="91">
        <f t="shared" si="5"/>
        <v>0</v>
      </c>
      <c r="BO12" s="91">
        <f t="shared" si="3"/>
        <v>0</v>
      </c>
      <c r="BP12" s="91">
        <f t="shared" si="4"/>
        <v>0</v>
      </c>
    </row>
    <row r="13" spans="1:68" s="20" customFormat="1" x14ac:dyDescent="0.25">
      <c r="A13" s="40">
        <v>42146</v>
      </c>
      <c r="B13" s="49" t="str">
        <f t="shared" si="0"/>
        <v>15142</v>
      </c>
      <c r="C13" s="20" t="s">
        <v>46</v>
      </c>
      <c r="D13" s="20" t="s">
        <v>26</v>
      </c>
      <c r="E13" s="27">
        <v>2</v>
      </c>
      <c r="F13" s="27">
        <v>3</v>
      </c>
      <c r="G13" s="27" t="s">
        <v>63</v>
      </c>
      <c r="H13" s="41">
        <v>1929</v>
      </c>
      <c r="I13" s="41">
        <f t="shared" si="1"/>
        <v>1329</v>
      </c>
      <c r="J13" s="21" t="s">
        <v>17</v>
      </c>
      <c r="K13" s="50"/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/>
      <c r="S13" s="53"/>
      <c r="T13" s="53"/>
      <c r="U13" s="53"/>
      <c r="V13" s="53"/>
      <c r="W13" s="53"/>
      <c r="X13" s="53"/>
      <c r="Y13" s="53"/>
      <c r="Z13" s="53"/>
      <c r="AA13" s="53"/>
      <c r="AB13" s="53"/>
      <c r="AD13" s="22"/>
      <c r="AE13" s="41"/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53"/>
      <c r="AM13" s="53"/>
      <c r="AN13" s="50"/>
      <c r="AO13" s="50"/>
      <c r="AP13" s="53"/>
      <c r="AQ13" s="53"/>
      <c r="AR13" s="53"/>
      <c r="AS13" s="53"/>
      <c r="AT13" s="53"/>
      <c r="AU13" s="53"/>
      <c r="AV13" s="53"/>
      <c r="AW13" s="53"/>
      <c r="AX13" s="54"/>
      <c r="AY13" s="41">
        <v>79.5</v>
      </c>
      <c r="AZ13" s="27">
        <v>79.8</v>
      </c>
      <c r="BA13" s="27">
        <v>1018</v>
      </c>
      <c r="BB13" s="27">
        <v>1017.8</v>
      </c>
      <c r="BC13" s="27">
        <v>0</v>
      </c>
      <c r="BD13" s="27">
        <v>2</v>
      </c>
      <c r="BE13" s="27">
        <v>4.5</v>
      </c>
      <c r="BF13" s="27">
        <v>1</v>
      </c>
      <c r="BG13" s="27" t="s">
        <v>17</v>
      </c>
      <c r="BH13" s="27">
        <v>4</v>
      </c>
      <c r="BM13" s="90">
        <f t="shared" si="2"/>
        <v>0</v>
      </c>
      <c r="BN13" s="91">
        <f t="shared" si="5"/>
        <v>0</v>
      </c>
      <c r="BO13" s="91">
        <f t="shared" si="3"/>
        <v>0</v>
      </c>
      <c r="BP13" s="91">
        <f t="shared" si="4"/>
        <v>0</v>
      </c>
    </row>
    <row r="14" spans="1:68" s="20" customFormat="1" x14ac:dyDescent="0.25">
      <c r="A14" s="40">
        <v>42146</v>
      </c>
      <c r="B14" s="49" t="str">
        <f t="shared" si="0"/>
        <v>15142</v>
      </c>
      <c r="C14" s="20" t="s">
        <v>46</v>
      </c>
      <c r="D14" s="20" t="s">
        <v>26</v>
      </c>
      <c r="E14" s="27">
        <v>2</v>
      </c>
      <c r="F14" s="27">
        <v>4</v>
      </c>
      <c r="G14" s="27" t="s">
        <v>63</v>
      </c>
      <c r="H14" s="41">
        <v>1922</v>
      </c>
      <c r="I14" s="41">
        <f t="shared" si="1"/>
        <v>1322</v>
      </c>
      <c r="J14" s="21" t="s">
        <v>17</v>
      </c>
      <c r="K14" s="50"/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/>
      <c r="S14" s="53"/>
      <c r="T14" s="53"/>
      <c r="U14" s="53"/>
      <c r="V14" s="53"/>
      <c r="W14" s="53"/>
      <c r="X14" s="53"/>
      <c r="Y14" s="53"/>
      <c r="Z14" s="53"/>
      <c r="AA14" s="53"/>
      <c r="AB14" s="53"/>
      <c r="AD14" s="22"/>
      <c r="AE14" s="41"/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53"/>
      <c r="AM14" s="53"/>
      <c r="AN14" s="50"/>
      <c r="AO14" s="50"/>
      <c r="AP14" s="53"/>
      <c r="AQ14" s="53"/>
      <c r="AR14" s="53"/>
      <c r="AS14" s="53"/>
      <c r="AT14" s="53"/>
      <c r="AU14" s="53"/>
      <c r="AV14" s="53"/>
      <c r="AW14" s="53"/>
      <c r="AX14" s="54"/>
      <c r="AY14" s="41">
        <v>79.5</v>
      </c>
      <c r="AZ14" s="27">
        <v>79.8</v>
      </c>
      <c r="BA14" s="27">
        <v>1018</v>
      </c>
      <c r="BB14" s="27">
        <v>1017.8</v>
      </c>
      <c r="BC14" s="27">
        <v>0</v>
      </c>
      <c r="BD14" s="27">
        <v>2</v>
      </c>
      <c r="BE14" s="27">
        <v>6</v>
      </c>
      <c r="BF14" s="27">
        <v>1</v>
      </c>
      <c r="BG14" s="27" t="s">
        <v>17</v>
      </c>
      <c r="BH14" s="27">
        <v>4</v>
      </c>
      <c r="BM14" s="90">
        <f t="shared" si="2"/>
        <v>0</v>
      </c>
      <c r="BN14" s="91">
        <f t="shared" si="5"/>
        <v>0</v>
      </c>
      <c r="BO14" s="91">
        <f t="shared" si="3"/>
        <v>0</v>
      </c>
      <c r="BP14" s="91">
        <f t="shared" si="4"/>
        <v>0</v>
      </c>
    </row>
    <row r="15" spans="1:68" s="20" customFormat="1" x14ac:dyDescent="0.25">
      <c r="A15" s="40">
        <v>42146</v>
      </c>
      <c r="B15" s="49" t="str">
        <f t="shared" si="0"/>
        <v>15142</v>
      </c>
      <c r="C15" s="20" t="s">
        <v>46</v>
      </c>
      <c r="D15" s="20" t="s">
        <v>26</v>
      </c>
      <c r="E15" s="27">
        <v>2</v>
      </c>
      <c r="F15" s="27">
        <v>5</v>
      </c>
      <c r="G15" s="27" t="s">
        <v>63</v>
      </c>
      <c r="H15" s="41">
        <v>1915</v>
      </c>
      <c r="I15" s="41">
        <f t="shared" si="1"/>
        <v>1315</v>
      </c>
      <c r="J15" s="21" t="s">
        <v>17</v>
      </c>
      <c r="K15" s="50"/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D15" s="22"/>
      <c r="AE15" s="41"/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53"/>
      <c r="AM15" s="53"/>
      <c r="AN15" s="50"/>
      <c r="AO15" s="50"/>
      <c r="AP15" s="53"/>
      <c r="AQ15" s="53"/>
      <c r="AR15" s="53"/>
      <c r="AS15" s="53"/>
      <c r="AT15" s="53"/>
      <c r="AU15" s="53"/>
      <c r="AV15" s="53"/>
      <c r="AW15" s="53"/>
      <c r="AX15" s="54"/>
      <c r="AY15" s="41">
        <v>79.5</v>
      </c>
      <c r="AZ15" s="27">
        <v>79.8</v>
      </c>
      <c r="BA15" s="27">
        <v>1018</v>
      </c>
      <c r="BB15" s="27">
        <v>1017.8</v>
      </c>
      <c r="BC15" s="27">
        <v>0</v>
      </c>
      <c r="BD15" s="27">
        <v>2</v>
      </c>
      <c r="BE15" s="27">
        <v>9.5</v>
      </c>
      <c r="BF15" s="27">
        <v>1</v>
      </c>
      <c r="BG15" s="27" t="s">
        <v>17</v>
      </c>
      <c r="BH15" s="27">
        <v>4</v>
      </c>
      <c r="BM15" s="90">
        <f t="shared" si="2"/>
        <v>0</v>
      </c>
      <c r="BN15" s="91">
        <f t="shared" si="5"/>
        <v>0</v>
      </c>
      <c r="BO15" s="91">
        <f t="shared" si="3"/>
        <v>0</v>
      </c>
      <c r="BP15" s="91">
        <f t="shared" si="4"/>
        <v>0</v>
      </c>
    </row>
    <row r="16" spans="1:68" s="20" customFormat="1" x14ac:dyDescent="0.25">
      <c r="A16" s="40">
        <v>42146</v>
      </c>
      <c r="B16" s="49" t="str">
        <f t="shared" si="0"/>
        <v>15142</v>
      </c>
      <c r="C16" s="20" t="s">
        <v>46</v>
      </c>
      <c r="D16" s="20" t="s">
        <v>26</v>
      </c>
      <c r="E16" s="27">
        <v>2</v>
      </c>
      <c r="F16" s="27">
        <v>6</v>
      </c>
      <c r="G16" s="27" t="s">
        <v>63</v>
      </c>
      <c r="H16" s="41">
        <v>1908</v>
      </c>
      <c r="I16" s="41">
        <f t="shared" si="1"/>
        <v>1308</v>
      </c>
      <c r="J16" s="21" t="s">
        <v>17</v>
      </c>
      <c r="K16" s="50"/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/>
      <c r="S16" s="53"/>
      <c r="T16" s="53"/>
      <c r="U16" s="53"/>
      <c r="V16" s="53"/>
      <c r="W16" s="53"/>
      <c r="X16" s="53"/>
      <c r="Y16" s="53"/>
      <c r="Z16" s="53"/>
      <c r="AA16" s="53"/>
      <c r="AB16" s="53"/>
      <c r="AD16" s="22"/>
      <c r="AE16" s="41"/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53"/>
      <c r="AM16" s="53"/>
      <c r="AN16" s="50"/>
      <c r="AO16" s="50"/>
      <c r="AP16" s="53"/>
      <c r="AQ16" s="53"/>
      <c r="AR16" s="53"/>
      <c r="AS16" s="53"/>
      <c r="AT16" s="53"/>
      <c r="AU16" s="53"/>
      <c r="AV16" s="53"/>
      <c r="AW16" s="53"/>
      <c r="AX16" s="54"/>
      <c r="AY16" s="41">
        <v>79.5</v>
      </c>
      <c r="AZ16" s="27">
        <v>79.8</v>
      </c>
      <c r="BA16" s="27">
        <v>1018</v>
      </c>
      <c r="BB16" s="27">
        <v>1017.8</v>
      </c>
      <c r="BC16" s="27">
        <v>0</v>
      </c>
      <c r="BD16" s="27">
        <v>1</v>
      </c>
      <c r="BE16" s="27">
        <v>7.8</v>
      </c>
      <c r="BF16" s="27">
        <v>1</v>
      </c>
      <c r="BG16" s="27" t="s">
        <v>17</v>
      </c>
      <c r="BH16" s="27">
        <v>4</v>
      </c>
      <c r="BM16" s="90">
        <f t="shared" si="2"/>
        <v>0</v>
      </c>
      <c r="BN16" s="91">
        <f t="shared" si="5"/>
        <v>0</v>
      </c>
      <c r="BO16" s="91">
        <f t="shared" si="3"/>
        <v>0</v>
      </c>
      <c r="BP16" s="91">
        <f t="shared" si="4"/>
        <v>0</v>
      </c>
    </row>
    <row r="17" spans="1:68" s="20" customFormat="1" x14ac:dyDescent="0.25">
      <c r="A17" s="40">
        <v>42146</v>
      </c>
      <c r="B17" s="49" t="str">
        <f t="shared" si="0"/>
        <v>15142</v>
      </c>
      <c r="C17" s="20" t="s">
        <v>46</v>
      </c>
      <c r="D17" s="20" t="s">
        <v>26</v>
      </c>
      <c r="E17" s="27">
        <v>2</v>
      </c>
      <c r="F17" s="27">
        <v>7</v>
      </c>
      <c r="G17" s="27" t="s">
        <v>63</v>
      </c>
      <c r="H17" s="41">
        <v>1900</v>
      </c>
      <c r="I17" s="41">
        <f t="shared" si="1"/>
        <v>1300</v>
      </c>
      <c r="J17" s="21" t="s">
        <v>17</v>
      </c>
      <c r="K17" s="50"/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D17" s="22"/>
      <c r="AE17" s="41"/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53"/>
      <c r="AM17" s="53"/>
      <c r="AN17" s="50"/>
      <c r="AO17" s="50"/>
      <c r="AP17" s="53"/>
      <c r="AQ17" s="53"/>
      <c r="AR17" s="53"/>
      <c r="AS17" s="53"/>
      <c r="AT17" s="53"/>
      <c r="AU17" s="53"/>
      <c r="AV17" s="53"/>
      <c r="AW17" s="53"/>
      <c r="AX17" s="54"/>
      <c r="AY17" s="41">
        <v>79.5</v>
      </c>
      <c r="AZ17" s="27">
        <v>79.8</v>
      </c>
      <c r="BA17" s="27">
        <v>1018</v>
      </c>
      <c r="BB17" s="27">
        <v>1017.8</v>
      </c>
      <c r="BC17" s="27">
        <v>0</v>
      </c>
      <c r="BD17" s="27">
        <v>1</v>
      </c>
      <c r="BE17" s="27">
        <v>6.3</v>
      </c>
      <c r="BF17" s="27">
        <v>1</v>
      </c>
      <c r="BG17" s="27" t="s">
        <v>17</v>
      </c>
      <c r="BH17" s="27">
        <v>4</v>
      </c>
      <c r="BM17" s="90">
        <f t="shared" si="2"/>
        <v>0</v>
      </c>
      <c r="BN17" s="91">
        <f t="shared" si="5"/>
        <v>0</v>
      </c>
      <c r="BO17" s="91">
        <f t="shared" si="3"/>
        <v>0</v>
      </c>
      <c r="BP17" s="91">
        <f t="shared" si="4"/>
        <v>0</v>
      </c>
    </row>
    <row r="18" spans="1:68" s="71" customFormat="1" x14ac:dyDescent="0.25">
      <c r="A18" s="69">
        <v>42146</v>
      </c>
      <c r="B18" s="70" t="str">
        <f t="shared" si="0"/>
        <v>15142</v>
      </c>
      <c r="C18" s="71" t="s">
        <v>46</v>
      </c>
      <c r="D18" s="71" t="s">
        <v>26</v>
      </c>
      <c r="E18" s="72">
        <v>2</v>
      </c>
      <c r="F18" s="72">
        <v>8</v>
      </c>
      <c r="G18" s="72" t="s">
        <v>63</v>
      </c>
      <c r="H18" s="73">
        <v>1853</v>
      </c>
      <c r="I18" s="73">
        <f t="shared" si="1"/>
        <v>1253</v>
      </c>
      <c r="J18" s="74" t="s">
        <v>17</v>
      </c>
      <c r="K18" s="73"/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D18" s="75"/>
      <c r="AE18" s="73"/>
      <c r="AF18" s="72">
        <v>0</v>
      </c>
      <c r="AG18" s="72">
        <v>0</v>
      </c>
      <c r="AH18" s="72">
        <v>0</v>
      </c>
      <c r="AI18" s="72">
        <v>0</v>
      </c>
      <c r="AJ18" s="72">
        <v>0</v>
      </c>
      <c r="AK18" s="72">
        <v>0</v>
      </c>
      <c r="AL18" s="72"/>
      <c r="AM18" s="72"/>
      <c r="AN18" s="73"/>
      <c r="AO18" s="73"/>
      <c r="AP18" s="72"/>
      <c r="AQ18" s="72"/>
      <c r="AR18" s="72"/>
      <c r="AS18" s="72"/>
      <c r="AT18" s="72"/>
      <c r="AU18" s="72"/>
      <c r="AV18" s="72"/>
      <c r="AW18" s="72"/>
      <c r="AX18" s="81"/>
      <c r="AY18" s="73">
        <v>79.5</v>
      </c>
      <c r="AZ18" s="72">
        <v>79.8</v>
      </c>
      <c r="BA18" s="72">
        <v>1018</v>
      </c>
      <c r="BB18" s="72">
        <v>1017.8</v>
      </c>
      <c r="BC18" s="72">
        <v>0</v>
      </c>
      <c r="BD18" s="72">
        <v>1</v>
      </c>
      <c r="BE18" s="72">
        <v>7.8</v>
      </c>
      <c r="BF18" s="72">
        <v>1</v>
      </c>
      <c r="BG18" s="72" t="s">
        <v>17</v>
      </c>
      <c r="BH18" s="72">
        <v>4</v>
      </c>
      <c r="BM18" s="92">
        <f t="shared" si="2"/>
        <v>0</v>
      </c>
      <c r="BN18" s="93">
        <f t="shared" si="5"/>
        <v>0</v>
      </c>
      <c r="BO18" s="93">
        <f t="shared" si="3"/>
        <v>0</v>
      </c>
      <c r="BP18" s="93">
        <f t="shared" si="4"/>
        <v>0</v>
      </c>
    </row>
    <row r="19" spans="1:68" s="20" customFormat="1" x14ac:dyDescent="0.25">
      <c r="A19" s="40">
        <v>42147</v>
      </c>
      <c r="B19" s="49" t="str">
        <f t="shared" si="0"/>
        <v>15143</v>
      </c>
      <c r="C19" s="20" t="s">
        <v>46</v>
      </c>
      <c r="D19" s="20" t="s">
        <v>64</v>
      </c>
      <c r="E19" s="27">
        <v>4</v>
      </c>
      <c r="F19" s="27">
        <v>1</v>
      </c>
      <c r="G19" s="27" t="s">
        <v>63</v>
      </c>
      <c r="H19" s="41">
        <v>2010</v>
      </c>
      <c r="I19" s="41">
        <f t="shared" si="1"/>
        <v>1410</v>
      </c>
      <c r="J19" s="21" t="s">
        <v>17</v>
      </c>
      <c r="K19" s="50"/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/>
      <c r="S19" s="53"/>
      <c r="T19" s="53"/>
      <c r="U19" s="53"/>
      <c r="V19" s="53"/>
      <c r="W19" s="53"/>
      <c r="X19" s="53"/>
      <c r="Y19" s="53"/>
      <c r="Z19" s="53"/>
      <c r="AA19" s="53"/>
      <c r="AB19" s="53"/>
      <c r="AD19" s="22"/>
      <c r="AE19" s="41"/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53">
        <v>0</v>
      </c>
      <c r="AL19" s="53"/>
      <c r="AM19" s="53"/>
      <c r="AN19" s="50"/>
      <c r="AO19" s="50"/>
      <c r="AP19" s="53"/>
      <c r="AQ19" s="53"/>
      <c r="AR19" s="53"/>
      <c r="AS19" s="53"/>
      <c r="AT19" s="53"/>
      <c r="AU19" s="53"/>
      <c r="AV19" s="53"/>
      <c r="AW19" s="53"/>
      <c r="AX19" s="54"/>
      <c r="AY19" s="41">
        <v>82.6</v>
      </c>
      <c r="AZ19" s="27">
        <v>80</v>
      </c>
      <c r="BA19" s="27">
        <v>1014</v>
      </c>
      <c r="BB19" s="27">
        <v>1014.4</v>
      </c>
      <c r="BC19" s="27">
        <v>0</v>
      </c>
      <c r="BD19" s="27">
        <v>1</v>
      </c>
      <c r="BE19" s="27">
        <v>11.9</v>
      </c>
      <c r="BF19" s="27">
        <v>2</v>
      </c>
      <c r="BG19" s="27" t="s">
        <v>17</v>
      </c>
      <c r="BH19" s="27">
        <v>5</v>
      </c>
      <c r="BJ19" s="27"/>
      <c r="BK19" s="20">
        <f>CONVERT(BJ19,"C","F")</f>
        <v>32</v>
      </c>
      <c r="BM19" s="90">
        <f t="shared" si="2"/>
        <v>0</v>
      </c>
      <c r="BN19" s="91">
        <f t="shared" si="5"/>
        <v>0</v>
      </c>
      <c r="BO19" s="91">
        <f t="shared" si="3"/>
        <v>0</v>
      </c>
      <c r="BP19" s="91">
        <f t="shared" si="4"/>
        <v>0</v>
      </c>
    </row>
    <row r="20" spans="1:68" s="20" customFormat="1" x14ac:dyDescent="0.25">
      <c r="A20" s="40">
        <v>42147</v>
      </c>
      <c r="B20" s="49" t="str">
        <f t="shared" si="0"/>
        <v>15143</v>
      </c>
      <c r="C20" s="20" t="s">
        <v>46</v>
      </c>
      <c r="D20" s="20" t="s">
        <v>64</v>
      </c>
      <c r="E20" s="27">
        <v>4</v>
      </c>
      <c r="F20" s="27">
        <v>2</v>
      </c>
      <c r="G20" s="27" t="s">
        <v>63</v>
      </c>
      <c r="H20" s="41">
        <v>2003</v>
      </c>
      <c r="I20" s="41">
        <f t="shared" si="1"/>
        <v>1403</v>
      </c>
      <c r="J20" s="21" t="s">
        <v>17</v>
      </c>
      <c r="K20" s="50"/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/>
      <c r="S20" s="53"/>
      <c r="T20" s="53"/>
      <c r="U20" s="53"/>
      <c r="V20" s="53"/>
      <c r="W20" s="53"/>
      <c r="X20" s="53"/>
      <c r="Y20" s="53"/>
      <c r="Z20" s="53"/>
      <c r="AA20" s="53"/>
      <c r="AB20" s="53"/>
      <c r="AD20" s="22"/>
      <c r="AE20" s="41"/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53">
        <v>0</v>
      </c>
      <c r="AL20" s="53"/>
      <c r="AM20" s="53"/>
      <c r="AN20" s="50"/>
      <c r="AO20" s="50"/>
      <c r="AP20" s="53"/>
      <c r="AQ20" s="53"/>
      <c r="AR20" s="53"/>
      <c r="AS20" s="53"/>
      <c r="AT20" s="53"/>
      <c r="AU20" s="53"/>
      <c r="AV20" s="53"/>
      <c r="AW20" s="53"/>
      <c r="AX20" s="54"/>
      <c r="AY20" s="41">
        <v>82.6</v>
      </c>
      <c r="AZ20" s="27">
        <v>80</v>
      </c>
      <c r="BA20" s="27">
        <v>1014</v>
      </c>
      <c r="BB20" s="27">
        <v>1014.4</v>
      </c>
      <c r="BC20" s="27">
        <v>0</v>
      </c>
      <c r="BD20" s="27">
        <v>1</v>
      </c>
      <c r="BE20" s="27">
        <v>11</v>
      </c>
      <c r="BF20" s="27">
        <v>2</v>
      </c>
      <c r="BG20" s="27" t="s">
        <v>18</v>
      </c>
      <c r="BH20" s="27">
        <v>5</v>
      </c>
      <c r="BM20" s="90">
        <f t="shared" si="2"/>
        <v>0</v>
      </c>
      <c r="BN20" s="91">
        <f t="shared" si="5"/>
        <v>0</v>
      </c>
      <c r="BO20" s="91">
        <f t="shared" si="3"/>
        <v>0</v>
      </c>
      <c r="BP20" s="91">
        <f t="shared" si="4"/>
        <v>0</v>
      </c>
    </row>
    <row r="21" spans="1:68" s="20" customFormat="1" x14ac:dyDescent="0.25">
      <c r="A21" s="40">
        <v>42147</v>
      </c>
      <c r="B21" s="49" t="str">
        <f t="shared" si="0"/>
        <v>15143</v>
      </c>
      <c r="C21" s="20" t="s">
        <v>46</v>
      </c>
      <c r="D21" s="20" t="s">
        <v>64</v>
      </c>
      <c r="E21" s="27">
        <v>4</v>
      </c>
      <c r="F21" s="27">
        <v>3</v>
      </c>
      <c r="G21" s="27" t="s">
        <v>63</v>
      </c>
      <c r="H21" s="41">
        <v>1955</v>
      </c>
      <c r="I21" s="41">
        <f t="shared" si="1"/>
        <v>1355</v>
      </c>
      <c r="J21" s="21" t="s">
        <v>17</v>
      </c>
      <c r="K21" s="50"/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/>
      <c r="S21" s="53"/>
      <c r="T21" s="53"/>
      <c r="U21" s="53"/>
      <c r="V21" s="53"/>
      <c r="W21" s="53"/>
      <c r="X21" s="53"/>
      <c r="Y21" s="53"/>
      <c r="Z21" s="53"/>
      <c r="AA21" s="53"/>
      <c r="AB21" s="53"/>
      <c r="AD21" s="22"/>
      <c r="AE21" s="41"/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53">
        <v>0</v>
      </c>
      <c r="AL21" s="53"/>
      <c r="AM21" s="53"/>
      <c r="AN21" s="50"/>
      <c r="AO21" s="50"/>
      <c r="AP21" s="53"/>
      <c r="AQ21" s="53"/>
      <c r="AR21" s="53"/>
      <c r="AS21" s="53"/>
      <c r="AT21" s="53"/>
      <c r="AU21" s="53"/>
      <c r="AV21" s="53"/>
      <c r="AW21" s="53"/>
      <c r="AX21" s="54"/>
      <c r="AY21" s="41">
        <v>82.6</v>
      </c>
      <c r="AZ21" s="27">
        <v>80</v>
      </c>
      <c r="BA21" s="27">
        <v>1014</v>
      </c>
      <c r="BB21" s="27">
        <v>1014.4</v>
      </c>
      <c r="BC21" s="27">
        <v>0</v>
      </c>
      <c r="BD21" s="27">
        <v>1</v>
      </c>
      <c r="BE21" s="27">
        <v>5.7</v>
      </c>
      <c r="BF21" s="27">
        <v>2</v>
      </c>
      <c r="BG21" s="27" t="s">
        <v>18</v>
      </c>
      <c r="BH21" s="27">
        <v>5</v>
      </c>
      <c r="BM21" s="90">
        <f t="shared" si="2"/>
        <v>0</v>
      </c>
      <c r="BN21" s="91">
        <f t="shared" si="5"/>
        <v>0</v>
      </c>
      <c r="BO21" s="91">
        <f t="shared" si="3"/>
        <v>0</v>
      </c>
      <c r="BP21" s="91">
        <f t="shared" si="4"/>
        <v>0</v>
      </c>
    </row>
    <row r="22" spans="1:68" s="20" customFormat="1" x14ac:dyDescent="0.25">
      <c r="A22" s="40">
        <v>42147</v>
      </c>
      <c r="B22" s="49" t="str">
        <f t="shared" si="0"/>
        <v>15143</v>
      </c>
      <c r="C22" s="20" t="s">
        <v>46</v>
      </c>
      <c r="D22" s="20" t="s">
        <v>64</v>
      </c>
      <c r="E22" s="27">
        <v>4</v>
      </c>
      <c r="F22" s="27">
        <v>4</v>
      </c>
      <c r="G22" s="27" t="s">
        <v>63</v>
      </c>
      <c r="H22" s="41">
        <v>1948</v>
      </c>
      <c r="I22" s="41">
        <f t="shared" si="1"/>
        <v>1348</v>
      </c>
      <c r="J22" s="21" t="s">
        <v>17</v>
      </c>
      <c r="K22" s="50"/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/>
      <c r="S22" s="53"/>
      <c r="T22" s="53"/>
      <c r="U22" s="53"/>
      <c r="V22" s="53"/>
      <c r="W22" s="53"/>
      <c r="X22" s="53"/>
      <c r="Y22" s="53"/>
      <c r="Z22" s="53"/>
      <c r="AA22" s="53"/>
      <c r="AB22" s="53"/>
      <c r="AD22" s="22"/>
      <c r="AE22" s="41"/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53">
        <v>0</v>
      </c>
      <c r="AL22" s="53"/>
      <c r="AM22" s="53"/>
      <c r="AN22" s="50"/>
      <c r="AO22" s="50"/>
      <c r="AP22" s="53"/>
      <c r="AQ22" s="53"/>
      <c r="AR22" s="53"/>
      <c r="AS22" s="53"/>
      <c r="AT22" s="53"/>
      <c r="AU22" s="53"/>
      <c r="AV22" s="53"/>
      <c r="AW22" s="53"/>
      <c r="AX22" s="54"/>
      <c r="AY22" s="41">
        <v>82.6</v>
      </c>
      <c r="AZ22" s="27">
        <v>80</v>
      </c>
      <c r="BA22" s="27">
        <v>1014</v>
      </c>
      <c r="BB22" s="27">
        <v>1014.4</v>
      </c>
      <c r="BC22" s="27">
        <v>0</v>
      </c>
      <c r="BD22" s="27">
        <v>1</v>
      </c>
      <c r="BE22" s="27">
        <v>12.1</v>
      </c>
      <c r="BF22" s="27">
        <v>2</v>
      </c>
      <c r="BG22" s="27" t="s">
        <v>17</v>
      </c>
      <c r="BH22" s="27">
        <v>5</v>
      </c>
      <c r="BM22" s="90">
        <f t="shared" si="2"/>
        <v>0</v>
      </c>
      <c r="BN22" s="91">
        <f t="shared" si="5"/>
        <v>0</v>
      </c>
      <c r="BO22" s="91">
        <f t="shared" si="3"/>
        <v>0</v>
      </c>
      <c r="BP22" s="91">
        <f t="shared" si="4"/>
        <v>0</v>
      </c>
    </row>
    <row r="23" spans="1:68" s="20" customFormat="1" x14ac:dyDescent="0.25">
      <c r="A23" s="40">
        <v>42147</v>
      </c>
      <c r="B23" s="49" t="str">
        <f t="shared" si="0"/>
        <v>15143</v>
      </c>
      <c r="C23" s="20" t="s">
        <v>46</v>
      </c>
      <c r="D23" s="20" t="s">
        <v>64</v>
      </c>
      <c r="E23" s="27">
        <v>4</v>
      </c>
      <c r="F23" s="27">
        <v>5</v>
      </c>
      <c r="G23" s="27" t="s">
        <v>63</v>
      </c>
      <c r="H23" s="41">
        <v>1941</v>
      </c>
      <c r="I23" s="41">
        <f t="shared" si="1"/>
        <v>1341</v>
      </c>
      <c r="J23" s="21" t="s">
        <v>17</v>
      </c>
      <c r="K23" s="50"/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/>
      <c r="S23" s="53"/>
      <c r="T23" s="53"/>
      <c r="U23" s="53"/>
      <c r="V23" s="53"/>
      <c r="W23" s="53"/>
      <c r="X23" s="53"/>
      <c r="Y23" s="53"/>
      <c r="Z23" s="53"/>
      <c r="AA23" s="53"/>
      <c r="AB23" s="53"/>
      <c r="AD23" s="22"/>
      <c r="AE23" s="41"/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53">
        <v>0</v>
      </c>
      <c r="AL23" s="53"/>
      <c r="AM23" s="53"/>
      <c r="AN23" s="50"/>
      <c r="AO23" s="50"/>
      <c r="AP23" s="53"/>
      <c r="AQ23" s="53"/>
      <c r="AR23" s="53"/>
      <c r="AS23" s="53"/>
      <c r="AT23" s="53"/>
      <c r="AU23" s="53"/>
      <c r="AV23" s="53"/>
      <c r="AW23" s="53"/>
      <c r="AX23" s="54"/>
      <c r="AY23" s="41">
        <v>82.6</v>
      </c>
      <c r="AZ23" s="27">
        <v>80</v>
      </c>
      <c r="BA23" s="27">
        <v>1014</v>
      </c>
      <c r="BB23" s="27">
        <v>1014.4</v>
      </c>
      <c r="BC23" s="27">
        <v>0</v>
      </c>
      <c r="BD23" s="27">
        <v>1</v>
      </c>
      <c r="BE23" s="27">
        <v>10.1</v>
      </c>
      <c r="BF23" s="27">
        <v>2</v>
      </c>
      <c r="BG23" s="27" t="s">
        <v>17</v>
      </c>
      <c r="BH23" s="27">
        <v>5</v>
      </c>
      <c r="BM23" s="90">
        <f t="shared" si="2"/>
        <v>0</v>
      </c>
      <c r="BN23" s="91">
        <f t="shared" si="5"/>
        <v>0</v>
      </c>
      <c r="BO23" s="91">
        <f t="shared" si="3"/>
        <v>0</v>
      </c>
      <c r="BP23" s="91">
        <f t="shared" si="4"/>
        <v>0</v>
      </c>
    </row>
    <row r="24" spans="1:68" s="20" customFormat="1" x14ac:dyDescent="0.25">
      <c r="A24" s="40">
        <v>42147</v>
      </c>
      <c r="B24" s="49" t="str">
        <f t="shared" si="0"/>
        <v>15143</v>
      </c>
      <c r="C24" s="20" t="s">
        <v>46</v>
      </c>
      <c r="D24" s="20" t="s">
        <v>64</v>
      </c>
      <c r="E24" s="27">
        <v>4</v>
      </c>
      <c r="F24" s="27">
        <v>6</v>
      </c>
      <c r="G24" s="27" t="s">
        <v>63</v>
      </c>
      <c r="H24" s="41">
        <v>1933</v>
      </c>
      <c r="I24" s="41">
        <f t="shared" si="1"/>
        <v>1333</v>
      </c>
      <c r="J24" s="21" t="s">
        <v>17</v>
      </c>
      <c r="K24" s="50"/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/>
      <c r="S24" s="53"/>
      <c r="T24" s="53"/>
      <c r="U24" s="53"/>
      <c r="V24" s="53"/>
      <c r="W24" s="53"/>
      <c r="X24" s="53"/>
      <c r="Y24" s="53"/>
      <c r="Z24" s="53"/>
      <c r="AA24" s="53"/>
      <c r="AB24" s="53"/>
      <c r="AD24" s="22"/>
      <c r="AE24" s="41"/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53">
        <v>0</v>
      </c>
      <c r="AL24" s="53"/>
      <c r="AM24" s="53"/>
      <c r="AN24" s="50"/>
      <c r="AO24" s="50"/>
      <c r="AP24" s="53"/>
      <c r="AQ24" s="53"/>
      <c r="AR24" s="53"/>
      <c r="AS24" s="53"/>
      <c r="AT24" s="53"/>
      <c r="AU24" s="53"/>
      <c r="AV24" s="53"/>
      <c r="AW24" s="53"/>
      <c r="AX24" s="54"/>
      <c r="AY24" s="41">
        <v>82.6</v>
      </c>
      <c r="AZ24" s="27">
        <v>80</v>
      </c>
      <c r="BA24" s="27">
        <v>1014</v>
      </c>
      <c r="BB24" s="27">
        <v>1014.4</v>
      </c>
      <c r="BC24" s="27">
        <v>0</v>
      </c>
      <c r="BD24" s="27">
        <v>1</v>
      </c>
      <c r="BE24" s="27">
        <v>12.1</v>
      </c>
      <c r="BF24" s="27">
        <v>2</v>
      </c>
      <c r="BG24" s="27" t="s">
        <v>17</v>
      </c>
      <c r="BH24" s="27">
        <v>5</v>
      </c>
      <c r="BM24" s="90">
        <f t="shared" si="2"/>
        <v>0</v>
      </c>
      <c r="BN24" s="91">
        <f t="shared" si="5"/>
        <v>0</v>
      </c>
      <c r="BO24" s="91">
        <f t="shared" si="3"/>
        <v>0</v>
      </c>
      <c r="BP24" s="91">
        <f t="shared" si="4"/>
        <v>0</v>
      </c>
    </row>
    <row r="25" spans="1:68" s="20" customFormat="1" x14ac:dyDescent="0.25">
      <c r="A25" s="40">
        <v>42147</v>
      </c>
      <c r="B25" s="49" t="str">
        <f t="shared" si="0"/>
        <v>15143</v>
      </c>
      <c r="C25" s="20" t="s">
        <v>46</v>
      </c>
      <c r="D25" s="20" t="s">
        <v>64</v>
      </c>
      <c r="E25" s="27">
        <v>4</v>
      </c>
      <c r="F25" s="27">
        <v>7</v>
      </c>
      <c r="G25" s="27" t="s">
        <v>63</v>
      </c>
      <c r="H25" s="41">
        <v>1925</v>
      </c>
      <c r="I25" s="41">
        <f t="shared" si="1"/>
        <v>1325</v>
      </c>
      <c r="J25" s="21" t="s">
        <v>17</v>
      </c>
      <c r="K25" s="50"/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/>
      <c r="S25" s="53"/>
      <c r="T25" s="53"/>
      <c r="U25" s="53"/>
      <c r="V25" s="53"/>
      <c r="W25" s="53"/>
      <c r="X25" s="53"/>
      <c r="Y25" s="53"/>
      <c r="Z25" s="53"/>
      <c r="AA25" s="53"/>
      <c r="AB25" s="53"/>
      <c r="AD25" s="22"/>
      <c r="AE25" s="41"/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53">
        <v>0</v>
      </c>
      <c r="AL25" s="53"/>
      <c r="AM25" s="53"/>
      <c r="AN25" s="50"/>
      <c r="AO25" s="50"/>
      <c r="AP25" s="53"/>
      <c r="AQ25" s="53"/>
      <c r="AR25" s="53"/>
      <c r="AS25" s="53"/>
      <c r="AT25" s="53"/>
      <c r="AU25" s="53"/>
      <c r="AV25" s="53"/>
      <c r="AW25" s="53"/>
      <c r="AX25" s="54"/>
      <c r="AY25" s="41">
        <v>82.6</v>
      </c>
      <c r="AZ25" s="27">
        <v>80</v>
      </c>
      <c r="BA25" s="27">
        <v>1014</v>
      </c>
      <c r="BB25" s="27">
        <v>1014.4</v>
      </c>
      <c r="BC25" s="27">
        <v>0</v>
      </c>
      <c r="BD25" s="27">
        <v>1</v>
      </c>
      <c r="BE25" s="27">
        <v>16</v>
      </c>
      <c r="BF25" s="27">
        <v>2</v>
      </c>
      <c r="BG25" s="27" t="s">
        <v>17</v>
      </c>
      <c r="BH25" s="27">
        <v>5</v>
      </c>
      <c r="BM25" s="90">
        <f t="shared" si="2"/>
        <v>0</v>
      </c>
      <c r="BN25" s="91">
        <f t="shared" si="5"/>
        <v>0</v>
      </c>
      <c r="BO25" s="91">
        <f t="shared" si="3"/>
        <v>0</v>
      </c>
      <c r="BP25" s="91">
        <f t="shared" si="4"/>
        <v>0</v>
      </c>
    </row>
    <row r="26" spans="1:68" s="71" customFormat="1" x14ac:dyDescent="0.25">
      <c r="A26" s="69">
        <v>42147</v>
      </c>
      <c r="B26" s="70" t="str">
        <f t="shared" si="0"/>
        <v>15143</v>
      </c>
      <c r="C26" s="71" t="s">
        <v>46</v>
      </c>
      <c r="D26" s="71" t="s">
        <v>64</v>
      </c>
      <c r="E26" s="72">
        <v>4</v>
      </c>
      <c r="F26" s="72">
        <v>8</v>
      </c>
      <c r="G26" s="72" t="s">
        <v>63</v>
      </c>
      <c r="H26" s="73">
        <v>1916</v>
      </c>
      <c r="I26" s="73">
        <f t="shared" si="1"/>
        <v>1316</v>
      </c>
      <c r="J26" s="74" t="s">
        <v>17</v>
      </c>
      <c r="K26" s="73"/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D26" s="75"/>
      <c r="AE26" s="73"/>
      <c r="AF26" s="72">
        <v>0</v>
      </c>
      <c r="AG26" s="72">
        <v>0</v>
      </c>
      <c r="AH26" s="72">
        <v>0</v>
      </c>
      <c r="AI26" s="72">
        <v>0</v>
      </c>
      <c r="AJ26" s="72">
        <v>0</v>
      </c>
      <c r="AK26" s="72">
        <v>0</v>
      </c>
      <c r="AL26" s="72"/>
      <c r="AM26" s="72"/>
      <c r="AN26" s="73"/>
      <c r="AO26" s="73"/>
      <c r="AP26" s="72"/>
      <c r="AQ26" s="72"/>
      <c r="AR26" s="72"/>
      <c r="AS26" s="72"/>
      <c r="AT26" s="72"/>
      <c r="AU26" s="72"/>
      <c r="AV26" s="72"/>
      <c r="AW26" s="72"/>
      <c r="AX26" s="81"/>
      <c r="AY26" s="73">
        <v>82.6</v>
      </c>
      <c r="AZ26" s="72">
        <v>80</v>
      </c>
      <c r="BA26" s="72">
        <v>1014</v>
      </c>
      <c r="BB26" s="72">
        <v>1014.4</v>
      </c>
      <c r="BC26" s="72">
        <v>0</v>
      </c>
      <c r="BD26" s="72">
        <v>1</v>
      </c>
      <c r="BE26" s="72">
        <v>7.5</v>
      </c>
      <c r="BF26" s="72">
        <v>2</v>
      </c>
      <c r="BG26" s="72" t="s">
        <v>17</v>
      </c>
      <c r="BH26" s="72">
        <v>5</v>
      </c>
      <c r="BM26" s="92">
        <f t="shared" si="2"/>
        <v>0</v>
      </c>
      <c r="BN26" s="93">
        <f t="shared" si="5"/>
        <v>0</v>
      </c>
      <c r="BO26" s="93">
        <f t="shared" si="3"/>
        <v>0</v>
      </c>
      <c r="BP26" s="93">
        <f t="shared" si="4"/>
        <v>0</v>
      </c>
    </row>
    <row r="27" spans="1:68" s="20" customFormat="1" x14ac:dyDescent="0.25">
      <c r="A27" s="40">
        <v>42146</v>
      </c>
      <c r="B27" s="49" t="str">
        <f t="shared" si="0"/>
        <v>15142</v>
      </c>
      <c r="C27" s="20" t="s">
        <v>46</v>
      </c>
      <c r="D27" s="20" t="s">
        <v>50</v>
      </c>
      <c r="E27" s="27">
        <v>5</v>
      </c>
      <c r="F27" s="27">
        <v>1</v>
      </c>
      <c r="G27" s="27" t="s">
        <v>63</v>
      </c>
      <c r="H27" s="41">
        <v>1953</v>
      </c>
      <c r="I27" s="41">
        <f t="shared" si="1"/>
        <v>1353</v>
      </c>
      <c r="J27" s="21" t="s">
        <v>17</v>
      </c>
      <c r="K27" s="50"/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D27" s="22"/>
      <c r="AE27" s="41"/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53">
        <v>0</v>
      </c>
      <c r="AL27" s="53"/>
      <c r="AM27" s="53"/>
      <c r="AN27" s="50"/>
      <c r="AO27" s="50"/>
      <c r="AP27" s="53"/>
      <c r="AQ27" s="53"/>
      <c r="AR27" s="53"/>
      <c r="AS27" s="53"/>
      <c r="AT27" s="53"/>
      <c r="AU27" s="53"/>
      <c r="AV27" s="53"/>
      <c r="AW27" s="53"/>
      <c r="AX27" s="54"/>
      <c r="AY27" s="41">
        <v>82.4</v>
      </c>
      <c r="AZ27" s="27">
        <v>78.8</v>
      </c>
      <c r="BA27" s="27">
        <v>1017.1</v>
      </c>
      <c r="BB27" s="27">
        <v>1017</v>
      </c>
      <c r="BC27" s="27">
        <v>0</v>
      </c>
      <c r="BD27" s="27">
        <v>2</v>
      </c>
      <c r="BE27" s="27">
        <v>9.8000000000000007</v>
      </c>
      <c r="BF27" s="27">
        <v>1</v>
      </c>
      <c r="BG27" s="27" t="s">
        <v>17</v>
      </c>
      <c r="BH27" s="27">
        <v>4</v>
      </c>
      <c r="BM27" s="90">
        <f t="shared" si="2"/>
        <v>0</v>
      </c>
      <c r="BN27" s="91">
        <f t="shared" si="5"/>
        <v>0</v>
      </c>
      <c r="BO27" s="91">
        <f t="shared" si="3"/>
        <v>0</v>
      </c>
      <c r="BP27" s="91">
        <f t="shared" si="4"/>
        <v>0</v>
      </c>
    </row>
    <row r="28" spans="1:68" s="55" customFormat="1" x14ac:dyDescent="0.25">
      <c r="A28" s="40">
        <v>42146</v>
      </c>
      <c r="B28" s="49" t="str">
        <f t="shared" si="0"/>
        <v>15142</v>
      </c>
      <c r="C28" s="20" t="s">
        <v>46</v>
      </c>
      <c r="D28" s="20" t="s">
        <v>50</v>
      </c>
      <c r="E28" s="27">
        <v>5</v>
      </c>
      <c r="F28" s="27">
        <v>2</v>
      </c>
      <c r="G28" s="27" t="s">
        <v>63</v>
      </c>
      <c r="H28" s="41">
        <v>1941</v>
      </c>
      <c r="I28" s="41">
        <f t="shared" si="1"/>
        <v>1341</v>
      </c>
      <c r="J28" s="21" t="s">
        <v>17</v>
      </c>
      <c r="K28" s="50"/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41"/>
      <c r="S28" s="50"/>
      <c r="T28" s="50"/>
      <c r="U28" s="50"/>
      <c r="V28" s="50"/>
      <c r="W28" s="50"/>
      <c r="X28" s="50"/>
      <c r="Y28" s="50"/>
      <c r="Z28" s="50"/>
      <c r="AA28" s="50"/>
      <c r="AB28" s="50"/>
      <c r="AD28" s="21"/>
      <c r="AE28" s="41"/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53">
        <v>0</v>
      </c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7"/>
      <c r="AY28" s="41">
        <v>82.4</v>
      </c>
      <c r="AZ28" s="27">
        <v>78.8</v>
      </c>
      <c r="BA28" s="27">
        <v>1017.1</v>
      </c>
      <c r="BB28" s="27">
        <v>1017</v>
      </c>
      <c r="BC28" s="27">
        <v>0</v>
      </c>
      <c r="BD28" s="27">
        <v>2</v>
      </c>
      <c r="BE28" s="41">
        <v>5</v>
      </c>
      <c r="BF28" s="27">
        <v>1</v>
      </c>
      <c r="BG28" s="27" t="s">
        <v>17</v>
      </c>
      <c r="BH28" s="27">
        <v>4</v>
      </c>
      <c r="BM28" s="90">
        <f t="shared" si="2"/>
        <v>0</v>
      </c>
      <c r="BN28" s="91">
        <f t="shared" si="5"/>
        <v>0</v>
      </c>
      <c r="BO28" s="91">
        <f t="shared" si="3"/>
        <v>0</v>
      </c>
      <c r="BP28" s="91">
        <f t="shared" si="4"/>
        <v>0</v>
      </c>
    </row>
    <row r="29" spans="1:68" s="20" customFormat="1" x14ac:dyDescent="0.25">
      <c r="A29" s="40">
        <v>42146</v>
      </c>
      <c r="B29" s="49" t="str">
        <f t="shared" si="0"/>
        <v>15142</v>
      </c>
      <c r="C29" s="20" t="s">
        <v>46</v>
      </c>
      <c r="D29" s="20" t="s">
        <v>50</v>
      </c>
      <c r="E29" s="27">
        <v>5</v>
      </c>
      <c r="F29" s="27">
        <v>3</v>
      </c>
      <c r="G29" s="27" t="s">
        <v>63</v>
      </c>
      <c r="H29" s="41">
        <v>1927</v>
      </c>
      <c r="I29" s="41">
        <f t="shared" si="1"/>
        <v>1327</v>
      </c>
      <c r="J29" s="21" t="s">
        <v>17</v>
      </c>
      <c r="K29" s="50"/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/>
      <c r="S29" s="53"/>
      <c r="T29" s="53"/>
      <c r="U29" s="53"/>
      <c r="V29" s="53"/>
      <c r="W29" s="53"/>
      <c r="X29" s="53"/>
      <c r="Y29" s="53"/>
      <c r="Z29" s="53"/>
      <c r="AA29" s="53"/>
      <c r="AB29" s="53"/>
      <c r="AD29" s="22"/>
      <c r="AE29" s="41"/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53">
        <v>0</v>
      </c>
      <c r="AL29" s="53"/>
      <c r="AM29" s="53"/>
      <c r="AN29" s="50"/>
      <c r="AO29" s="50"/>
      <c r="AP29" s="53"/>
      <c r="AQ29" s="53"/>
      <c r="AR29" s="53"/>
      <c r="AS29" s="53"/>
      <c r="AT29" s="53"/>
      <c r="AU29" s="53"/>
      <c r="AV29" s="53"/>
      <c r="AW29" s="53"/>
      <c r="AX29" s="54"/>
      <c r="AY29" s="41">
        <v>82.4</v>
      </c>
      <c r="AZ29" s="27">
        <v>78.8</v>
      </c>
      <c r="BA29" s="27">
        <v>1017.1</v>
      </c>
      <c r="BB29" s="27">
        <v>1017</v>
      </c>
      <c r="BC29" s="27">
        <v>0</v>
      </c>
      <c r="BD29" s="27">
        <v>2</v>
      </c>
      <c r="BE29" s="27">
        <v>3.7</v>
      </c>
      <c r="BF29" s="27">
        <v>1</v>
      </c>
      <c r="BG29" s="27" t="s">
        <v>17</v>
      </c>
      <c r="BH29" s="27">
        <v>4</v>
      </c>
      <c r="BM29" s="90">
        <f t="shared" si="2"/>
        <v>0</v>
      </c>
      <c r="BN29" s="91">
        <f t="shared" si="5"/>
        <v>0</v>
      </c>
      <c r="BO29" s="91">
        <f t="shared" si="3"/>
        <v>0</v>
      </c>
      <c r="BP29" s="91">
        <f t="shared" si="4"/>
        <v>0</v>
      </c>
    </row>
    <row r="30" spans="1:68" s="20" customFormat="1" x14ac:dyDescent="0.25">
      <c r="A30" s="40">
        <v>42146</v>
      </c>
      <c r="B30" s="49" t="str">
        <f t="shared" si="0"/>
        <v>15142</v>
      </c>
      <c r="C30" s="20" t="s">
        <v>46</v>
      </c>
      <c r="D30" s="20" t="s">
        <v>50</v>
      </c>
      <c r="E30" s="27">
        <v>5</v>
      </c>
      <c r="F30" s="27">
        <v>4</v>
      </c>
      <c r="G30" s="27" t="s">
        <v>63</v>
      </c>
      <c r="H30" s="41">
        <v>1915</v>
      </c>
      <c r="I30" s="41">
        <f t="shared" si="1"/>
        <v>1315</v>
      </c>
      <c r="J30" s="21" t="s">
        <v>17</v>
      </c>
      <c r="K30" s="50"/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/>
      <c r="S30" s="53"/>
      <c r="T30" s="53"/>
      <c r="U30" s="53"/>
      <c r="V30" s="53"/>
      <c r="W30" s="53"/>
      <c r="X30" s="53"/>
      <c r="Y30" s="53"/>
      <c r="Z30" s="53"/>
      <c r="AA30" s="53"/>
      <c r="AB30" s="53"/>
      <c r="AD30" s="22"/>
      <c r="AE30" s="41"/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53">
        <v>0</v>
      </c>
      <c r="AL30" s="53"/>
      <c r="AM30" s="53"/>
      <c r="AN30" s="50"/>
      <c r="AO30" s="50"/>
      <c r="AP30" s="53"/>
      <c r="AQ30" s="53"/>
      <c r="AR30" s="53"/>
      <c r="AS30" s="53"/>
      <c r="AT30" s="53"/>
      <c r="AU30" s="53"/>
      <c r="AV30" s="53"/>
      <c r="AW30" s="53"/>
      <c r="AX30" s="54"/>
      <c r="AY30" s="41">
        <v>82.4</v>
      </c>
      <c r="AZ30" s="27">
        <v>78.8</v>
      </c>
      <c r="BA30" s="27">
        <v>1017.1</v>
      </c>
      <c r="BB30" s="27">
        <v>1017</v>
      </c>
      <c r="BC30" s="27">
        <v>0</v>
      </c>
      <c r="BD30" s="27">
        <v>2</v>
      </c>
      <c r="BE30" s="27">
        <v>7.8</v>
      </c>
      <c r="BF30" s="27">
        <v>1</v>
      </c>
      <c r="BG30" s="27" t="s">
        <v>17</v>
      </c>
      <c r="BH30" s="27">
        <v>4</v>
      </c>
      <c r="BM30" s="90">
        <f t="shared" si="2"/>
        <v>0</v>
      </c>
      <c r="BN30" s="91">
        <f t="shared" si="5"/>
        <v>0</v>
      </c>
      <c r="BO30" s="91">
        <f t="shared" si="3"/>
        <v>0</v>
      </c>
      <c r="BP30" s="91">
        <f t="shared" si="4"/>
        <v>0</v>
      </c>
    </row>
    <row r="31" spans="1:68" s="20" customFormat="1" x14ac:dyDescent="0.25">
      <c r="A31" s="40">
        <v>42146</v>
      </c>
      <c r="B31" s="49" t="str">
        <f t="shared" si="0"/>
        <v>15142</v>
      </c>
      <c r="C31" s="20" t="s">
        <v>46</v>
      </c>
      <c r="D31" s="20" t="s">
        <v>50</v>
      </c>
      <c r="E31" s="27">
        <v>5</v>
      </c>
      <c r="F31" s="27">
        <v>5</v>
      </c>
      <c r="G31" s="27" t="s">
        <v>63</v>
      </c>
      <c r="H31" s="41">
        <v>1902</v>
      </c>
      <c r="I31" s="41">
        <f t="shared" si="1"/>
        <v>1302</v>
      </c>
      <c r="J31" s="21" t="s">
        <v>17</v>
      </c>
      <c r="K31" s="50"/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/>
      <c r="S31" s="53"/>
      <c r="T31" s="53"/>
      <c r="U31" s="53"/>
      <c r="V31" s="53"/>
      <c r="W31" s="53"/>
      <c r="X31" s="53"/>
      <c r="Y31" s="53"/>
      <c r="Z31" s="53"/>
      <c r="AA31" s="53"/>
      <c r="AB31" s="53"/>
      <c r="AD31" s="22"/>
      <c r="AE31" s="41"/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53">
        <v>0</v>
      </c>
      <c r="AL31" s="53"/>
      <c r="AM31" s="53"/>
      <c r="AN31" s="50"/>
      <c r="AO31" s="50"/>
      <c r="AP31" s="53"/>
      <c r="AQ31" s="53"/>
      <c r="AR31" s="53"/>
      <c r="AS31" s="53"/>
      <c r="AT31" s="53"/>
      <c r="AU31" s="53"/>
      <c r="AV31" s="53"/>
      <c r="AW31" s="53"/>
      <c r="AX31" s="54"/>
      <c r="AY31" s="41">
        <v>82.4</v>
      </c>
      <c r="AZ31" s="27">
        <v>78.8</v>
      </c>
      <c r="BA31" s="27">
        <v>1017.1</v>
      </c>
      <c r="BB31" s="27">
        <v>1017</v>
      </c>
      <c r="BC31" s="27">
        <v>0</v>
      </c>
      <c r="BD31" s="27">
        <v>2</v>
      </c>
      <c r="BE31" s="27">
        <v>7.6</v>
      </c>
      <c r="BF31" s="27">
        <v>1</v>
      </c>
      <c r="BG31" s="27" t="s">
        <v>17</v>
      </c>
      <c r="BH31" s="27">
        <v>4</v>
      </c>
      <c r="BM31" s="90">
        <f t="shared" si="2"/>
        <v>0</v>
      </c>
      <c r="BN31" s="91">
        <f t="shared" si="5"/>
        <v>0</v>
      </c>
      <c r="BO31" s="91">
        <f t="shared" si="3"/>
        <v>0</v>
      </c>
      <c r="BP31" s="91">
        <f t="shared" si="4"/>
        <v>0</v>
      </c>
    </row>
    <row r="32" spans="1:68" s="20" customFormat="1" x14ac:dyDescent="0.25">
      <c r="A32" s="40">
        <v>42146</v>
      </c>
      <c r="B32" s="49" t="str">
        <f t="shared" si="0"/>
        <v>15142</v>
      </c>
      <c r="C32" s="20" t="s">
        <v>46</v>
      </c>
      <c r="D32" s="20" t="s">
        <v>50</v>
      </c>
      <c r="E32" s="27">
        <v>5</v>
      </c>
      <c r="F32" s="27">
        <v>6</v>
      </c>
      <c r="G32" s="27" t="s">
        <v>63</v>
      </c>
      <c r="H32" s="41">
        <v>1851</v>
      </c>
      <c r="I32" s="41">
        <f t="shared" si="1"/>
        <v>1251</v>
      </c>
      <c r="J32" s="21" t="s">
        <v>17</v>
      </c>
      <c r="K32" s="50"/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/>
      <c r="S32" s="53"/>
      <c r="T32" s="53"/>
      <c r="U32" s="53"/>
      <c r="V32" s="53"/>
      <c r="W32" s="53"/>
      <c r="X32" s="53"/>
      <c r="Y32" s="53"/>
      <c r="Z32" s="53"/>
      <c r="AA32" s="53"/>
      <c r="AB32" s="53"/>
      <c r="AD32" s="22"/>
      <c r="AE32" s="41"/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53">
        <v>0</v>
      </c>
      <c r="AL32" s="53"/>
      <c r="AM32" s="53"/>
      <c r="AN32" s="50"/>
      <c r="AO32" s="50"/>
      <c r="AP32" s="53"/>
      <c r="AQ32" s="53"/>
      <c r="AR32" s="53"/>
      <c r="AS32" s="53"/>
      <c r="AT32" s="53"/>
      <c r="AU32" s="53"/>
      <c r="AV32" s="53"/>
      <c r="AW32" s="53"/>
      <c r="AX32" s="54"/>
      <c r="AY32" s="41">
        <v>82.4</v>
      </c>
      <c r="AZ32" s="27">
        <v>78.8</v>
      </c>
      <c r="BA32" s="27">
        <v>1017.1</v>
      </c>
      <c r="BB32" s="27">
        <v>1017</v>
      </c>
      <c r="BC32" s="27">
        <v>0</v>
      </c>
      <c r="BD32" s="27">
        <v>2</v>
      </c>
      <c r="BE32" s="27">
        <v>8.8000000000000007</v>
      </c>
      <c r="BF32" s="27">
        <v>1</v>
      </c>
      <c r="BG32" s="27" t="s">
        <v>17</v>
      </c>
      <c r="BH32" s="27">
        <v>4</v>
      </c>
      <c r="BM32" s="90">
        <f t="shared" si="2"/>
        <v>0</v>
      </c>
      <c r="BN32" s="91">
        <f t="shared" si="5"/>
        <v>0</v>
      </c>
      <c r="BO32" s="91">
        <f t="shared" si="3"/>
        <v>0</v>
      </c>
      <c r="BP32" s="91">
        <f t="shared" si="4"/>
        <v>0</v>
      </c>
    </row>
    <row r="33" spans="1:68" s="20" customFormat="1" x14ac:dyDescent="0.25">
      <c r="A33" s="40">
        <v>42146</v>
      </c>
      <c r="B33" s="49" t="str">
        <f t="shared" si="0"/>
        <v>15142</v>
      </c>
      <c r="C33" s="20" t="s">
        <v>46</v>
      </c>
      <c r="D33" s="20" t="s">
        <v>50</v>
      </c>
      <c r="E33" s="27">
        <v>5</v>
      </c>
      <c r="F33" s="27">
        <v>7</v>
      </c>
      <c r="G33" s="27" t="s">
        <v>63</v>
      </c>
      <c r="H33" s="41">
        <v>1838</v>
      </c>
      <c r="I33" s="41">
        <f t="shared" si="1"/>
        <v>1238</v>
      </c>
      <c r="J33" s="21" t="s">
        <v>17</v>
      </c>
      <c r="K33" s="50"/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/>
      <c r="S33" s="53"/>
      <c r="T33" s="53"/>
      <c r="U33" s="53"/>
      <c r="V33" s="53"/>
      <c r="W33" s="53"/>
      <c r="X33" s="53"/>
      <c r="Y33" s="53"/>
      <c r="Z33" s="53"/>
      <c r="AA33" s="53"/>
      <c r="AB33" s="53"/>
      <c r="AD33" s="22"/>
      <c r="AE33" s="41"/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53">
        <v>0</v>
      </c>
      <c r="AL33" s="53"/>
      <c r="AM33" s="53"/>
      <c r="AN33" s="50"/>
      <c r="AO33" s="50"/>
      <c r="AP33" s="53"/>
      <c r="AQ33" s="53"/>
      <c r="AR33" s="53"/>
      <c r="AS33" s="53"/>
      <c r="AT33" s="53"/>
      <c r="AU33" s="53"/>
      <c r="AV33" s="53"/>
      <c r="AW33" s="53"/>
      <c r="AX33" s="54"/>
      <c r="AY33" s="41">
        <v>82.4</v>
      </c>
      <c r="AZ33" s="27">
        <v>78.8</v>
      </c>
      <c r="BA33" s="27">
        <v>1017.1</v>
      </c>
      <c r="BB33" s="27">
        <v>1017</v>
      </c>
      <c r="BC33" s="27">
        <v>0</v>
      </c>
      <c r="BD33" s="27">
        <v>2</v>
      </c>
      <c r="BE33" s="27">
        <v>8</v>
      </c>
      <c r="BF33" s="27">
        <v>1</v>
      </c>
      <c r="BG33" s="27" t="s">
        <v>17</v>
      </c>
      <c r="BH33" s="27">
        <v>4</v>
      </c>
      <c r="BM33" s="90">
        <f t="shared" si="2"/>
        <v>0</v>
      </c>
      <c r="BN33" s="91">
        <f t="shared" si="5"/>
        <v>0</v>
      </c>
      <c r="BO33" s="91">
        <f t="shared" si="3"/>
        <v>0</v>
      </c>
      <c r="BP33" s="91">
        <f t="shared" si="4"/>
        <v>0</v>
      </c>
    </row>
    <row r="34" spans="1:68" s="71" customFormat="1" x14ac:dyDescent="0.25">
      <c r="A34" s="69">
        <v>42146</v>
      </c>
      <c r="B34" s="70" t="str">
        <f t="shared" si="0"/>
        <v>15142</v>
      </c>
      <c r="C34" s="71" t="s">
        <v>46</v>
      </c>
      <c r="D34" s="71" t="s">
        <v>50</v>
      </c>
      <c r="E34" s="72">
        <v>5</v>
      </c>
      <c r="F34" s="72">
        <v>8</v>
      </c>
      <c r="G34" s="72" t="s">
        <v>63</v>
      </c>
      <c r="H34" s="73">
        <v>1827</v>
      </c>
      <c r="I34" s="73">
        <f t="shared" si="1"/>
        <v>1227</v>
      </c>
      <c r="J34" s="74" t="s">
        <v>17</v>
      </c>
      <c r="K34" s="73"/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D34" s="75"/>
      <c r="AE34" s="73"/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 t="s">
        <v>65</v>
      </c>
      <c r="AM34" s="72" t="s">
        <v>44</v>
      </c>
      <c r="AN34" s="73" t="s">
        <v>44</v>
      </c>
      <c r="AO34" s="73"/>
      <c r="AP34" s="72" t="s">
        <v>27</v>
      </c>
      <c r="AQ34" s="72" t="s">
        <v>58</v>
      </c>
      <c r="AR34" s="72">
        <v>90</v>
      </c>
      <c r="AS34" s="72"/>
      <c r="AT34" s="72"/>
      <c r="AU34" s="72"/>
      <c r="AV34" s="72"/>
      <c r="AW34" s="72"/>
      <c r="AX34" s="81"/>
      <c r="AY34" s="73">
        <v>82.4</v>
      </c>
      <c r="AZ34" s="72">
        <v>78.8</v>
      </c>
      <c r="BA34" s="72">
        <v>1017.1</v>
      </c>
      <c r="BB34" s="72">
        <v>1017</v>
      </c>
      <c r="BC34" s="72">
        <v>0</v>
      </c>
      <c r="BD34" s="72">
        <v>2</v>
      </c>
      <c r="BE34" s="72">
        <v>5.9</v>
      </c>
      <c r="BF34" s="72">
        <v>1</v>
      </c>
      <c r="BG34" s="72" t="s">
        <v>17</v>
      </c>
      <c r="BH34" s="72">
        <v>4</v>
      </c>
      <c r="BM34" s="92">
        <f t="shared" si="2"/>
        <v>0</v>
      </c>
      <c r="BN34" s="93">
        <f t="shared" si="5"/>
        <v>0</v>
      </c>
      <c r="BO34" s="93">
        <f t="shared" si="3"/>
        <v>0</v>
      </c>
      <c r="BP34" s="93">
        <f t="shared" si="4"/>
        <v>0</v>
      </c>
    </row>
    <row r="35" spans="1:68" s="20" customFormat="1" x14ac:dyDescent="0.25">
      <c r="A35" s="40" t="s">
        <v>54</v>
      </c>
      <c r="B35" s="49" t="s">
        <v>54</v>
      </c>
      <c r="C35" s="20" t="s">
        <v>46</v>
      </c>
      <c r="D35" s="20" t="s">
        <v>54</v>
      </c>
      <c r="E35" s="27">
        <v>6</v>
      </c>
      <c r="F35" s="27">
        <v>1</v>
      </c>
      <c r="G35" s="27" t="s">
        <v>54</v>
      </c>
      <c r="H35" s="41" t="s">
        <v>54</v>
      </c>
      <c r="I35" s="41" t="s">
        <v>54</v>
      </c>
      <c r="J35" s="22" t="s">
        <v>54</v>
      </c>
      <c r="K35" s="50"/>
      <c r="L35" s="27" t="s">
        <v>54</v>
      </c>
      <c r="M35" s="27" t="s">
        <v>54</v>
      </c>
      <c r="N35" s="27" t="s">
        <v>54</v>
      </c>
      <c r="O35" s="27" t="s">
        <v>54</v>
      </c>
      <c r="P35" s="27" t="s">
        <v>54</v>
      </c>
      <c r="Q35" s="27" t="s">
        <v>54</v>
      </c>
      <c r="R35" s="27"/>
      <c r="S35" s="53"/>
      <c r="T35" s="53"/>
      <c r="U35" s="53"/>
      <c r="V35" s="53"/>
      <c r="W35" s="53"/>
      <c r="X35" s="53"/>
      <c r="Y35" s="53"/>
      <c r="Z35" s="53"/>
      <c r="AA35" s="53"/>
      <c r="AB35" s="53"/>
      <c r="AD35" s="22"/>
      <c r="AE35" s="41"/>
      <c r="AF35" s="27" t="s">
        <v>54</v>
      </c>
      <c r="AG35" s="27" t="s">
        <v>54</v>
      </c>
      <c r="AH35" s="27" t="s">
        <v>54</v>
      </c>
      <c r="AI35" s="27" t="s">
        <v>54</v>
      </c>
      <c r="AJ35" s="27" t="s">
        <v>54</v>
      </c>
      <c r="AK35" s="53" t="s">
        <v>54</v>
      </c>
      <c r="AL35" s="53"/>
      <c r="AM35" s="53"/>
      <c r="AN35" s="50"/>
      <c r="AO35" s="50"/>
      <c r="AP35" s="53"/>
      <c r="AQ35" s="53"/>
      <c r="AR35" s="53"/>
      <c r="AS35" s="53"/>
      <c r="AT35" s="53"/>
      <c r="AU35" s="53"/>
      <c r="AV35" s="53"/>
      <c r="AW35" s="53"/>
      <c r="AX35" s="54"/>
      <c r="AY35" s="41" t="s">
        <v>54</v>
      </c>
      <c r="AZ35" s="27" t="s">
        <v>54</v>
      </c>
      <c r="BA35" s="27" t="s">
        <v>54</v>
      </c>
      <c r="BB35" s="27" t="s">
        <v>54</v>
      </c>
      <c r="BC35" s="27" t="s">
        <v>54</v>
      </c>
      <c r="BD35" s="20" t="s">
        <v>54</v>
      </c>
      <c r="BE35" s="27" t="s">
        <v>54</v>
      </c>
      <c r="BF35" s="27" t="s">
        <v>54</v>
      </c>
      <c r="BG35" s="27" t="s">
        <v>54</v>
      </c>
      <c r="BH35" s="27" t="s">
        <v>54</v>
      </c>
      <c r="BM35" s="90" t="str">
        <f t="shared" si="2"/>
        <v>-</v>
      </c>
      <c r="BN35" s="91" t="str">
        <f t="shared" si="5"/>
        <v>-</v>
      </c>
      <c r="BO35" s="91" t="str">
        <f t="shared" si="3"/>
        <v>-</v>
      </c>
      <c r="BP35" s="91" t="str">
        <f t="shared" si="4"/>
        <v>-</v>
      </c>
    </row>
    <row r="36" spans="1:68" s="20" customFormat="1" x14ac:dyDescent="0.25">
      <c r="A36" s="40">
        <v>42146</v>
      </c>
      <c r="B36" s="49" t="str">
        <f t="shared" si="0"/>
        <v>15142</v>
      </c>
      <c r="C36" s="20" t="s">
        <v>46</v>
      </c>
      <c r="D36" s="20" t="s">
        <v>32</v>
      </c>
      <c r="E36" s="27">
        <v>6</v>
      </c>
      <c r="F36" s="27">
        <v>2</v>
      </c>
      <c r="G36" s="27" t="s">
        <v>63</v>
      </c>
      <c r="H36" s="41">
        <v>1958</v>
      </c>
      <c r="I36" s="41">
        <f t="shared" si="1"/>
        <v>1358</v>
      </c>
      <c r="J36" s="22" t="s">
        <v>17</v>
      </c>
      <c r="K36" s="50"/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/>
      <c r="S36" s="53"/>
      <c r="T36" s="53"/>
      <c r="U36" s="53"/>
      <c r="V36" s="53"/>
      <c r="W36" s="53"/>
      <c r="X36" s="53"/>
      <c r="Y36" s="53"/>
      <c r="Z36" s="53"/>
      <c r="AA36" s="53"/>
      <c r="AB36" s="53"/>
      <c r="AD36" s="22"/>
      <c r="AE36" s="41"/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53">
        <v>0</v>
      </c>
      <c r="AL36" s="53"/>
      <c r="AM36" s="53"/>
      <c r="AN36" s="50"/>
      <c r="AO36" s="50"/>
      <c r="AP36" s="53"/>
      <c r="AQ36" s="53"/>
      <c r="AR36" s="53"/>
      <c r="AS36" s="53"/>
      <c r="AT36" s="53"/>
      <c r="AU36" s="53"/>
      <c r="AV36" s="53"/>
      <c r="AW36" s="53"/>
      <c r="AX36" s="54"/>
      <c r="AY36" s="41">
        <v>79.099999999999994</v>
      </c>
      <c r="AZ36" s="27">
        <v>79.5</v>
      </c>
      <c r="BA36" s="27">
        <v>1017.3</v>
      </c>
      <c r="BB36" s="27">
        <v>1017.5</v>
      </c>
      <c r="BC36" s="27">
        <v>0</v>
      </c>
      <c r="BD36" s="27">
        <v>2</v>
      </c>
      <c r="BE36" s="27">
        <v>8.6999999999999993</v>
      </c>
      <c r="BF36" s="27">
        <v>2</v>
      </c>
      <c r="BG36" s="27" t="s">
        <v>17</v>
      </c>
      <c r="BH36" s="27">
        <v>4</v>
      </c>
      <c r="BM36" s="90">
        <f t="shared" si="2"/>
        <v>0</v>
      </c>
      <c r="BN36" s="91">
        <f t="shared" si="5"/>
        <v>0</v>
      </c>
      <c r="BO36" s="91">
        <f t="shared" si="3"/>
        <v>0</v>
      </c>
      <c r="BP36" s="91">
        <f t="shared" si="4"/>
        <v>0</v>
      </c>
    </row>
    <row r="37" spans="1:68" s="20" customFormat="1" x14ac:dyDescent="0.25">
      <c r="A37" s="40">
        <v>42146</v>
      </c>
      <c r="B37" s="49" t="str">
        <f t="shared" si="0"/>
        <v>15142</v>
      </c>
      <c r="C37" s="20" t="s">
        <v>46</v>
      </c>
      <c r="D37" s="20" t="s">
        <v>32</v>
      </c>
      <c r="E37" s="27">
        <v>6</v>
      </c>
      <c r="F37" s="27">
        <v>3</v>
      </c>
      <c r="G37" s="27" t="s">
        <v>63</v>
      </c>
      <c r="H37" s="41">
        <v>1948</v>
      </c>
      <c r="I37" s="41">
        <f t="shared" si="1"/>
        <v>1348</v>
      </c>
      <c r="J37" s="22" t="s">
        <v>17</v>
      </c>
      <c r="K37" s="50"/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/>
      <c r="S37" s="53"/>
      <c r="T37" s="53"/>
      <c r="U37" s="53"/>
      <c r="V37" s="53"/>
      <c r="W37" s="53"/>
      <c r="X37" s="53"/>
      <c r="Y37" s="53"/>
      <c r="Z37" s="53"/>
      <c r="AA37" s="53"/>
      <c r="AB37" s="53"/>
      <c r="AD37" s="22"/>
      <c r="AE37" s="41"/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53">
        <v>0</v>
      </c>
      <c r="AL37" s="53"/>
      <c r="AM37" s="53"/>
      <c r="AN37" s="50"/>
      <c r="AO37" s="50"/>
      <c r="AP37" s="53"/>
      <c r="AQ37" s="53"/>
      <c r="AR37" s="53"/>
      <c r="AS37" s="53"/>
      <c r="AT37" s="53"/>
      <c r="AU37" s="53"/>
      <c r="AV37" s="53"/>
      <c r="AW37" s="53"/>
      <c r="AX37" s="54"/>
      <c r="AY37" s="41">
        <v>79.099999999999994</v>
      </c>
      <c r="AZ37" s="27">
        <v>79.5</v>
      </c>
      <c r="BA37" s="27">
        <v>1017.3</v>
      </c>
      <c r="BB37" s="27">
        <v>1017.5</v>
      </c>
      <c r="BC37" s="27">
        <v>0</v>
      </c>
      <c r="BD37" s="27">
        <v>2</v>
      </c>
      <c r="BE37" s="27">
        <v>14</v>
      </c>
      <c r="BF37" s="27">
        <v>2</v>
      </c>
      <c r="BG37" s="27" t="s">
        <v>17</v>
      </c>
      <c r="BH37" s="27">
        <v>4</v>
      </c>
      <c r="BM37" s="90">
        <f t="shared" si="2"/>
        <v>0</v>
      </c>
      <c r="BN37" s="91">
        <f t="shared" si="5"/>
        <v>0</v>
      </c>
      <c r="BO37" s="91">
        <f t="shared" si="3"/>
        <v>0</v>
      </c>
      <c r="BP37" s="91">
        <f t="shared" si="4"/>
        <v>0</v>
      </c>
    </row>
    <row r="38" spans="1:68" s="20" customFormat="1" x14ac:dyDescent="0.25">
      <c r="A38" s="40">
        <v>42146</v>
      </c>
      <c r="B38" s="49" t="str">
        <f t="shared" si="0"/>
        <v>15142</v>
      </c>
      <c r="C38" s="20" t="s">
        <v>46</v>
      </c>
      <c r="D38" s="20" t="s">
        <v>32</v>
      </c>
      <c r="E38" s="27">
        <v>6</v>
      </c>
      <c r="F38" s="27">
        <v>4</v>
      </c>
      <c r="G38" s="27" t="s">
        <v>63</v>
      </c>
      <c r="H38" s="41">
        <v>1938</v>
      </c>
      <c r="I38" s="41">
        <f t="shared" si="1"/>
        <v>1338</v>
      </c>
      <c r="J38" s="22" t="s">
        <v>17</v>
      </c>
      <c r="K38" s="50"/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/>
      <c r="S38" s="53"/>
      <c r="T38" s="53"/>
      <c r="U38" s="53"/>
      <c r="V38" s="53"/>
      <c r="W38" s="53"/>
      <c r="X38" s="53"/>
      <c r="Y38" s="53"/>
      <c r="Z38" s="53"/>
      <c r="AA38" s="53"/>
      <c r="AB38" s="53"/>
      <c r="AD38" s="22"/>
      <c r="AE38" s="41"/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53">
        <v>0</v>
      </c>
      <c r="AL38" s="53"/>
      <c r="AM38" s="53"/>
      <c r="AN38" s="50"/>
      <c r="AO38" s="50"/>
      <c r="AP38" s="53"/>
      <c r="AQ38" s="53"/>
      <c r="AR38" s="53"/>
      <c r="AS38" s="53"/>
      <c r="AT38" s="53"/>
      <c r="AU38" s="53"/>
      <c r="AV38" s="53"/>
      <c r="AW38" s="53"/>
      <c r="AX38" s="54"/>
      <c r="AY38" s="41">
        <v>79.099999999999994</v>
      </c>
      <c r="AZ38" s="27">
        <v>79.5</v>
      </c>
      <c r="BA38" s="27">
        <v>1017.3</v>
      </c>
      <c r="BB38" s="27">
        <v>1017.5</v>
      </c>
      <c r="BC38" s="27">
        <v>0</v>
      </c>
      <c r="BD38" s="27">
        <v>2</v>
      </c>
      <c r="BE38" s="27">
        <v>7.3</v>
      </c>
      <c r="BF38" s="27">
        <v>2</v>
      </c>
      <c r="BG38" s="27" t="s">
        <v>17</v>
      </c>
      <c r="BH38" s="27">
        <v>4</v>
      </c>
      <c r="BM38" s="90">
        <f t="shared" si="2"/>
        <v>0</v>
      </c>
      <c r="BN38" s="91">
        <f t="shared" si="5"/>
        <v>0</v>
      </c>
      <c r="BO38" s="91">
        <f t="shared" si="3"/>
        <v>0</v>
      </c>
      <c r="BP38" s="91">
        <f t="shared" si="4"/>
        <v>0</v>
      </c>
    </row>
    <row r="39" spans="1:68" s="20" customFormat="1" x14ac:dyDescent="0.25">
      <c r="A39" s="40">
        <v>42146</v>
      </c>
      <c r="B39" s="49" t="str">
        <f t="shared" si="0"/>
        <v>15142</v>
      </c>
      <c r="C39" s="20" t="s">
        <v>46</v>
      </c>
      <c r="D39" s="20" t="s">
        <v>32</v>
      </c>
      <c r="E39" s="27">
        <v>6</v>
      </c>
      <c r="F39" s="27">
        <v>5</v>
      </c>
      <c r="G39" s="27" t="s">
        <v>63</v>
      </c>
      <c r="H39" s="41">
        <v>1928</v>
      </c>
      <c r="I39" s="41">
        <f t="shared" si="1"/>
        <v>1328</v>
      </c>
      <c r="J39" s="22" t="s">
        <v>17</v>
      </c>
      <c r="K39" s="50"/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/>
      <c r="S39" s="53"/>
      <c r="T39" s="53"/>
      <c r="U39" s="53"/>
      <c r="V39" s="53"/>
      <c r="W39" s="53"/>
      <c r="X39" s="53"/>
      <c r="Y39" s="53"/>
      <c r="Z39" s="53"/>
      <c r="AA39" s="53"/>
      <c r="AB39" s="53"/>
      <c r="AD39" s="22"/>
      <c r="AE39" s="41"/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53">
        <v>0</v>
      </c>
      <c r="AL39" s="53"/>
      <c r="AM39" s="53"/>
      <c r="AN39" s="50"/>
      <c r="AO39" s="50"/>
      <c r="AP39" s="53"/>
      <c r="AQ39" s="53"/>
      <c r="AR39" s="53"/>
      <c r="AS39" s="53"/>
      <c r="AT39" s="53"/>
      <c r="AU39" s="53"/>
      <c r="AV39" s="53"/>
      <c r="AW39" s="53"/>
      <c r="AX39" s="54"/>
      <c r="AY39" s="41">
        <v>79.099999999999994</v>
      </c>
      <c r="AZ39" s="27">
        <v>79.5</v>
      </c>
      <c r="BA39" s="27">
        <v>1017.3</v>
      </c>
      <c r="BB39" s="27">
        <v>1017.5</v>
      </c>
      <c r="BC39" s="27">
        <v>1</v>
      </c>
      <c r="BD39" s="27">
        <v>2</v>
      </c>
      <c r="BE39" s="27">
        <v>9.1999999999999993</v>
      </c>
      <c r="BF39" s="27">
        <v>2</v>
      </c>
      <c r="BG39" s="27" t="s">
        <v>17</v>
      </c>
      <c r="BH39" s="27">
        <v>4</v>
      </c>
      <c r="BM39" s="90">
        <f t="shared" si="2"/>
        <v>0</v>
      </c>
      <c r="BN39" s="91">
        <f t="shared" si="5"/>
        <v>0</v>
      </c>
      <c r="BO39" s="91">
        <f t="shared" si="3"/>
        <v>0</v>
      </c>
      <c r="BP39" s="91">
        <f t="shared" si="4"/>
        <v>0</v>
      </c>
    </row>
    <row r="40" spans="1:68" s="20" customFormat="1" x14ac:dyDescent="0.25">
      <c r="A40" s="40">
        <v>42146</v>
      </c>
      <c r="B40" s="49" t="str">
        <f t="shared" si="0"/>
        <v>15142</v>
      </c>
      <c r="C40" s="20" t="s">
        <v>46</v>
      </c>
      <c r="D40" s="20" t="s">
        <v>32</v>
      </c>
      <c r="E40" s="27">
        <v>6</v>
      </c>
      <c r="F40" s="27">
        <v>6</v>
      </c>
      <c r="G40" s="27" t="s">
        <v>63</v>
      </c>
      <c r="H40" s="41">
        <v>1918</v>
      </c>
      <c r="I40" s="41">
        <f t="shared" si="1"/>
        <v>1318</v>
      </c>
      <c r="J40" s="22" t="s">
        <v>17</v>
      </c>
      <c r="K40" s="50"/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/>
      <c r="S40" s="53"/>
      <c r="T40" s="53"/>
      <c r="U40" s="53"/>
      <c r="V40" s="53"/>
      <c r="W40" s="53"/>
      <c r="X40" s="53"/>
      <c r="Y40" s="53"/>
      <c r="Z40" s="53"/>
      <c r="AA40" s="53"/>
      <c r="AB40" s="53"/>
      <c r="AD40" s="22"/>
      <c r="AE40" s="41"/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53">
        <v>0</v>
      </c>
      <c r="AL40" s="53"/>
      <c r="AM40" s="53"/>
      <c r="AN40" s="50"/>
      <c r="AO40" s="50"/>
      <c r="AP40" s="53"/>
      <c r="AQ40" s="53"/>
      <c r="AR40" s="53"/>
      <c r="AS40" s="53"/>
      <c r="AT40" s="53"/>
      <c r="AU40" s="53"/>
      <c r="AV40" s="53"/>
      <c r="AW40" s="53"/>
      <c r="AX40" s="54"/>
      <c r="AY40" s="41">
        <v>79.099999999999994</v>
      </c>
      <c r="AZ40" s="27">
        <v>79.5</v>
      </c>
      <c r="BA40" s="27">
        <v>1017.3</v>
      </c>
      <c r="BB40" s="27">
        <v>1017.5</v>
      </c>
      <c r="BC40" s="27">
        <v>1</v>
      </c>
      <c r="BD40" s="27">
        <v>1</v>
      </c>
      <c r="BE40" s="27">
        <v>8</v>
      </c>
      <c r="BF40" s="27">
        <v>2</v>
      </c>
      <c r="BG40" s="27" t="s">
        <v>17</v>
      </c>
      <c r="BH40" s="27">
        <v>4</v>
      </c>
      <c r="BM40" s="90">
        <f t="shared" si="2"/>
        <v>0</v>
      </c>
      <c r="BN40" s="91">
        <f t="shared" si="5"/>
        <v>0</v>
      </c>
      <c r="BO40" s="91">
        <f t="shared" si="3"/>
        <v>0</v>
      </c>
      <c r="BP40" s="91">
        <f t="shared" si="4"/>
        <v>0</v>
      </c>
    </row>
    <row r="41" spans="1:68" s="20" customFormat="1" x14ac:dyDescent="0.25">
      <c r="A41" s="40">
        <v>42146</v>
      </c>
      <c r="B41" s="49" t="str">
        <f t="shared" si="0"/>
        <v>15142</v>
      </c>
      <c r="C41" s="20" t="s">
        <v>46</v>
      </c>
      <c r="D41" s="20" t="s">
        <v>32</v>
      </c>
      <c r="E41" s="27">
        <v>6</v>
      </c>
      <c r="F41" s="27">
        <v>7</v>
      </c>
      <c r="G41" s="27" t="s">
        <v>63</v>
      </c>
      <c r="H41" s="41">
        <v>1908</v>
      </c>
      <c r="I41" s="41">
        <f t="shared" si="1"/>
        <v>1308</v>
      </c>
      <c r="J41" s="22" t="s">
        <v>17</v>
      </c>
      <c r="K41" s="50"/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/>
      <c r="S41" s="53"/>
      <c r="T41" s="53"/>
      <c r="U41" s="53"/>
      <c r="V41" s="53"/>
      <c r="W41" s="53"/>
      <c r="X41" s="53"/>
      <c r="Y41" s="53"/>
      <c r="Z41" s="53"/>
      <c r="AA41" s="53"/>
      <c r="AB41" s="53"/>
      <c r="AD41" s="22"/>
      <c r="AE41" s="41"/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53">
        <v>0</v>
      </c>
      <c r="AL41" s="53"/>
      <c r="AM41" s="53"/>
      <c r="AN41" s="50"/>
      <c r="AO41" s="50"/>
      <c r="AP41" s="53"/>
      <c r="AQ41" s="53"/>
      <c r="AR41" s="53"/>
      <c r="AS41" s="53"/>
      <c r="AT41" s="53"/>
      <c r="AU41" s="53"/>
      <c r="AV41" s="53"/>
      <c r="AW41" s="53"/>
      <c r="AX41" s="54"/>
      <c r="AY41" s="41">
        <v>79.099999999999994</v>
      </c>
      <c r="AZ41" s="27">
        <v>79.5</v>
      </c>
      <c r="BA41" s="27">
        <v>1017.3</v>
      </c>
      <c r="BB41" s="27">
        <v>1017.5</v>
      </c>
      <c r="BC41" s="27">
        <v>1</v>
      </c>
      <c r="BD41" s="27">
        <v>1</v>
      </c>
      <c r="BE41" s="27">
        <v>6.5</v>
      </c>
      <c r="BF41" s="27">
        <v>2</v>
      </c>
      <c r="BG41" s="27" t="s">
        <v>17</v>
      </c>
      <c r="BH41" s="27">
        <v>4</v>
      </c>
      <c r="BM41" s="90">
        <f t="shared" si="2"/>
        <v>0</v>
      </c>
      <c r="BN41" s="91">
        <f t="shared" si="5"/>
        <v>0</v>
      </c>
      <c r="BO41" s="91">
        <f t="shared" si="3"/>
        <v>0</v>
      </c>
      <c r="BP41" s="91">
        <f t="shared" si="4"/>
        <v>0</v>
      </c>
    </row>
    <row r="42" spans="1:68" s="71" customFormat="1" x14ac:dyDescent="0.25">
      <c r="A42" s="69">
        <v>42146</v>
      </c>
      <c r="B42" s="70" t="str">
        <f t="shared" si="0"/>
        <v>15142</v>
      </c>
      <c r="C42" s="71" t="s">
        <v>46</v>
      </c>
      <c r="D42" s="71" t="s">
        <v>32</v>
      </c>
      <c r="E42" s="72">
        <v>6</v>
      </c>
      <c r="F42" s="72">
        <v>8</v>
      </c>
      <c r="G42" s="72" t="s">
        <v>63</v>
      </c>
      <c r="H42" s="73">
        <v>1858</v>
      </c>
      <c r="I42" s="73">
        <f t="shared" si="1"/>
        <v>1258</v>
      </c>
      <c r="J42" s="75" t="s">
        <v>17</v>
      </c>
      <c r="K42" s="73"/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D42" s="75"/>
      <c r="AE42" s="73"/>
      <c r="AF42" s="72">
        <v>0</v>
      </c>
      <c r="AG42" s="72">
        <v>0</v>
      </c>
      <c r="AH42" s="72">
        <v>0</v>
      </c>
      <c r="AI42" s="72">
        <v>0</v>
      </c>
      <c r="AJ42" s="72">
        <v>0</v>
      </c>
      <c r="AK42" s="72">
        <v>0</v>
      </c>
      <c r="AL42" s="72"/>
      <c r="AM42" s="72"/>
      <c r="AN42" s="73"/>
      <c r="AO42" s="73"/>
      <c r="AP42" s="72"/>
      <c r="AQ42" s="72"/>
      <c r="AR42" s="72"/>
      <c r="AS42" s="72"/>
      <c r="AT42" s="72"/>
      <c r="AU42" s="72"/>
      <c r="AV42" s="72"/>
      <c r="AW42" s="72"/>
      <c r="AX42" s="81"/>
      <c r="AY42" s="73">
        <v>79.099999999999994</v>
      </c>
      <c r="AZ42" s="72">
        <v>79.5</v>
      </c>
      <c r="BA42" s="72">
        <v>1017.3</v>
      </c>
      <c r="BB42" s="72">
        <v>1017.5</v>
      </c>
      <c r="BC42" s="72">
        <v>1</v>
      </c>
      <c r="BD42" s="72">
        <v>1</v>
      </c>
      <c r="BE42" s="72">
        <v>6.4</v>
      </c>
      <c r="BF42" s="72">
        <v>2</v>
      </c>
      <c r="BG42" s="72" t="s">
        <v>17</v>
      </c>
      <c r="BH42" s="72">
        <v>4</v>
      </c>
      <c r="BM42" s="92">
        <f t="shared" si="2"/>
        <v>0</v>
      </c>
      <c r="BN42" s="93">
        <f t="shared" si="5"/>
        <v>0</v>
      </c>
      <c r="BO42" s="93">
        <f t="shared" si="3"/>
        <v>0</v>
      </c>
      <c r="BP42" s="93">
        <f t="shared" si="4"/>
        <v>0</v>
      </c>
    </row>
    <row r="43" spans="1:68" s="20" customFormat="1" x14ac:dyDescent="0.25">
      <c r="A43" s="40">
        <v>42146</v>
      </c>
      <c r="B43" s="49" t="str">
        <f t="shared" si="0"/>
        <v>15142</v>
      </c>
      <c r="C43" s="20" t="s">
        <v>46</v>
      </c>
      <c r="D43" s="20" t="s">
        <v>52</v>
      </c>
      <c r="E43" s="27">
        <v>9</v>
      </c>
      <c r="F43" s="27">
        <v>1</v>
      </c>
      <c r="G43" s="27" t="s">
        <v>63</v>
      </c>
      <c r="H43" s="41">
        <v>1830</v>
      </c>
      <c r="I43" s="41">
        <f t="shared" si="1"/>
        <v>1230</v>
      </c>
      <c r="J43" s="22" t="s">
        <v>47</v>
      </c>
      <c r="K43" s="50"/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/>
      <c r="S43" s="53"/>
      <c r="T43" s="53"/>
      <c r="U43" s="53"/>
      <c r="V43" s="53"/>
      <c r="W43" s="53"/>
      <c r="X43" s="53"/>
      <c r="Y43" s="53"/>
      <c r="Z43" s="53"/>
      <c r="AA43" s="53"/>
      <c r="AB43" s="53"/>
      <c r="AD43" s="22"/>
      <c r="AE43" s="41"/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53">
        <v>0</v>
      </c>
      <c r="AL43" s="53"/>
      <c r="AM43" s="53"/>
      <c r="AN43" s="50"/>
      <c r="AO43" s="50"/>
      <c r="AP43" s="53"/>
      <c r="AQ43" s="53"/>
      <c r="AR43" s="53"/>
      <c r="AS43" s="53"/>
      <c r="AT43" s="53"/>
      <c r="AU43" s="53"/>
      <c r="AV43" s="53"/>
      <c r="AW43" s="53"/>
      <c r="AX43" s="54"/>
      <c r="AY43" s="41">
        <v>78.599999999999994</v>
      </c>
      <c r="AZ43" s="27">
        <v>77.8</v>
      </c>
      <c r="BA43" s="27">
        <v>1018.5</v>
      </c>
      <c r="BB43" s="27">
        <v>1019.1</v>
      </c>
      <c r="BC43" s="27">
        <v>1</v>
      </c>
      <c r="BD43" s="27">
        <v>1</v>
      </c>
      <c r="BE43" s="27">
        <v>2.8</v>
      </c>
      <c r="BF43" s="27">
        <v>1</v>
      </c>
      <c r="BG43" s="27" t="s">
        <v>17</v>
      </c>
      <c r="BH43" s="27">
        <v>4</v>
      </c>
      <c r="BM43" s="90">
        <f t="shared" si="2"/>
        <v>0</v>
      </c>
      <c r="BN43" s="91">
        <f t="shared" si="5"/>
        <v>0</v>
      </c>
      <c r="BO43" s="91">
        <f t="shared" si="3"/>
        <v>0</v>
      </c>
      <c r="BP43" s="91">
        <f t="shared" si="4"/>
        <v>0</v>
      </c>
    </row>
    <row r="44" spans="1:68" s="20" customFormat="1" x14ac:dyDescent="0.25">
      <c r="A44" s="40">
        <v>42146</v>
      </c>
      <c r="B44" s="49" t="str">
        <f t="shared" si="0"/>
        <v>15142</v>
      </c>
      <c r="C44" s="20" t="s">
        <v>46</v>
      </c>
      <c r="D44" s="20" t="s">
        <v>52</v>
      </c>
      <c r="E44" s="27">
        <v>9</v>
      </c>
      <c r="F44" s="27">
        <v>2</v>
      </c>
      <c r="G44" s="27" t="s">
        <v>63</v>
      </c>
      <c r="H44" s="41">
        <v>1842</v>
      </c>
      <c r="I44" s="41">
        <f t="shared" si="1"/>
        <v>1242</v>
      </c>
      <c r="J44" s="22" t="s">
        <v>47</v>
      </c>
      <c r="K44" s="50"/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/>
      <c r="S44" s="53"/>
      <c r="T44" s="53"/>
      <c r="U44" s="53"/>
      <c r="V44" s="53"/>
      <c r="W44" s="53"/>
      <c r="X44" s="53"/>
      <c r="Y44" s="53"/>
      <c r="Z44" s="53"/>
      <c r="AA44" s="53"/>
      <c r="AB44" s="53"/>
      <c r="AD44" s="22"/>
      <c r="AE44" s="41"/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53">
        <v>0</v>
      </c>
      <c r="AL44" s="53"/>
      <c r="AM44" s="53"/>
      <c r="AN44" s="50"/>
      <c r="AO44" s="50"/>
      <c r="AP44" s="53"/>
      <c r="AQ44" s="53"/>
      <c r="AR44" s="53"/>
      <c r="AS44" s="53"/>
      <c r="AT44" s="53"/>
      <c r="AU44" s="53"/>
      <c r="AV44" s="53"/>
      <c r="AW44" s="53"/>
      <c r="AX44" s="54"/>
      <c r="AY44" s="41">
        <v>78.599999999999994</v>
      </c>
      <c r="AZ44" s="27">
        <v>77.8</v>
      </c>
      <c r="BA44" s="27">
        <v>1018.5</v>
      </c>
      <c r="BB44" s="27">
        <v>1019.1</v>
      </c>
      <c r="BC44" s="27">
        <v>1</v>
      </c>
      <c r="BD44" s="27">
        <v>1</v>
      </c>
      <c r="BE44" s="27">
        <v>1.2</v>
      </c>
      <c r="BF44" s="27">
        <v>1</v>
      </c>
      <c r="BG44" s="27" t="s">
        <v>17</v>
      </c>
      <c r="BH44" s="27">
        <v>4</v>
      </c>
      <c r="BM44" s="90">
        <f t="shared" si="2"/>
        <v>0</v>
      </c>
      <c r="BN44" s="91">
        <f t="shared" si="5"/>
        <v>0</v>
      </c>
      <c r="BO44" s="91">
        <f t="shared" si="3"/>
        <v>0</v>
      </c>
      <c r="BP44" s="91">
        <f t="shared" si="4"/>
        <v>0</v>
      </c>
    </row>
    <row r="45" spans="1:68" s="20" customFormat="1" x14ac:dyDescent="0.25">
      <c r="A45" s="40">
        <v>42146</v>
      </c>
      <c r="B45" s="49" t="str">
        <f t="shared" si="0"/>
        <v>15142</v>
      </c>
      <c r="C45" s="20" t="s">
        <v>46</v>
      </c>
      <c r="D45" s="20" t="s">
        <v>52</v>
      </c>
      <c r="E45" s="27">
        <v>9</v>
      </c>
      <c r="F45" s="27">
        <v>3</v>
      </c>
      <c r="G45" s="27" t="s">
        <v>63</v>
      </c>
      <c r="H45" s="41">
        <v>1848</v>
      </c>
      <c r="I45" s="41">
        <f t="shared" si="1"/>
        <v>1248</v>
      </c>
      <c r="J45" s="22" t="s">
        <v>47</v>
      </c>
      <c r="K45" s="50"/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/>
      <c r="S45" s="53"/>
      <c r="T45" s="53"/>
      <c r="U45" s="53"/>
      <c r="V45" s="53"/>
      <c r="W45" s="53"/>
      <c r="X45" s="53"/>
      <c r="Y45" s="53"/>
      <c r="Z45" s="53"/>
      <c r="AA45" s="53"/>
      <c r="AB45" s="53"/>
      <c r="AD45" s="22"/>
      <c r="AE45" s="41"/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53">
        <v>0</v>
      </c>
      <c r="AL45" s="53"/>
      <c r="AM45" s="53"/>
      <c r="AN45" s="50"/>
      <c r="AO45" s="50"/>
      <c r="AP45" s="53"/>
      <c r="AQ45" s="53"/>
      <c r="AR45" s="53"/>
      <c r="AS45" s="53"/>
      <c r="AT45" s="53"/>
      <c r="AU45" s="53"/>
      <c r="AV45" s="53"/>
      <c r="AW45" s="53"/>
      <c r="AX45" s="54"/>
      <c r="AY45" s="41">
        <v>78.599999999999994</v>
      </c>
      <c r="AZ45" s="27">
        <v>77.8</v>
      </c>
      <c r="BA45" s="27">
        <v>1018.5</v>
      </c>
      <c r="BB45" s="27">
        <v>1019.1</v>
      </c>
      <c r="BC45" s="27">
        <v>0</v>
      </c>
      <c r="BD45" s="27">
        <v>1</v>
      </c>
      <c r="BE45" s="27">
        <v>7.1</v>
      </c>
      <c r="BF45" s="27">
        <v>1</v>
      </c>
      <c r="BG45" s="27" t="s">
        <v>17</v>
      </c>
      <c r="BH45" s="27">
        <v>4</v>
      </c>
      <c r="BM45" s="90">
        <f t="shared" si="2"/>
        <v>0</v>
      </c>
      <c r="BN45" s="91">
        <f t="shared" si="5"/>
        <v>0</v>
      </c>
      <c r="BO45" s="91">
        <f t="shared" si="3"/>
        <v>0</v>
      </c>
      <c r="BP45" s="91">
        <f t="shared" si="4"/>
        <v>0</v>
      </c>
    </row>
    <row r="46" spans="1:68" s="20" customFormat="1" x14ac:dyDescent="0.25">
      <c r="A46" s="40">
        <v>42146</v>
      </c>
      <c r="B46" s="49" t="str">
        <f t="shared" si="0"/>
        <v>15142</v>
      </c>
      <c r="C46" s="20" t="s">
        <v>46</v>
      </c>
      <c r="D46" s="20" t="s">
        <v>52</v>
      </c>
      <c r="E46" s="27">
        <v>9</v>
      </c>
      <c r="F46" s="27">
        <v>4</v>
      </c>
      <c r="G46" s="27" t="s">
        <v>63</v>
      </c>
      <c r="H46" s="41">
        <v>1858</v>
      </c>
      <c r="I46" s="41">
        <f t="shared" si="1"/>
        <v>1258</v>
      </c>
      <c r="J46" s="22" t="s">
        <v>47</v>
      </c>
      <c r="K46" s="50"/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/>
      <c r="S46" s="53"/>
      <c r="T46" s="53"/>
      <c r="U46" s="53"/>
      <c r="V46" s="53"/>
      <c r="W46" s="53"/>
      <c r="X46" s="53"/>
      <c r="Y46" s="53"/>
      <c r="Z46" s="53"/>
      <c r="AA46" s="53"/>
      <c r="AB46" s="53"/>
      <c r="AD46" s="22"/>
      <c r="AE46" s="41"/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53">
        <v>0</v>
      </c>
      <c r="AL46" s="53"/>
      <c r="AM46" s="53"/>
      <c r="AN46" s="50"/>
      <c r="AO46" s="50"/>
      <c r="AP46" s="53"/>
      <c r="AQ46" s="53"/>
      <c r="AR46" s="53"/>
      <c r="AS46" s="53"/>
      <c r="AT46" s="53"/>
      <c r="AU46" s="53"/>
      <c r="AV46" s="53"/>
      <c r="AW46" s="53"/>
      <c r="AX46" s="54"/>
      <c r="AY46" s="41">
        <v>78.599999999999994</v>
      </c>
      <c r="AZ46" s="27">
        <v>77.8</v>
      </c>
      <c r="BA46" s="27">
        <v>1018.5</v>
      </c>
      <c r="BB46" s="27">
        <v>1019.1</v>
      </c>
      <c r="BC46" s="27">
        <v>1</v>
      </c>
      <c r="BD46" s="27">
        <v>1</v>
      </c>
      <c r="BE46" s="27">
        <v>4.2</v>
      </c>
      <c r="BF46" s="27">
        <v>1</v>
      </c>
      <c r="BG46" s="27" t="s">
        <v>17</v>
      </c>
      <c r="BH46" s="27">
        <v>4</v>
      </c>
      <c r="BM46" s="90">
        <f t="shared" si="2"/>
        <v>0</v>
      </c>
      <c r="BN46" s="91">
        <f t="shared" si="5"/>
        <v>0</v>
      </c>
      <c r="BO46" s="91">
        <f t="shared" si="3"/>
        <v>0</v>
      </c>
      <c r="BP46" s="91">
        <f t="shared" si="4"/>
        <v>0</v>
      </c>
    </row>
    <row r="47" spans="1:68" s="20" customFormat="1" x14ac:dyDescent="0.25">
      <c r="A47" s="40">
        <v>42146</v>
      </c>
      <c r="B47" s="49" t="str">
        <f t="shared" si="0"/>
        <v>15142</v>
      </c>
      <c r="C47" s="20" t="s">
        <v>46</v>
      </c>
      <c r="D47" s="20" t="s">
        <v>52</v>
      </c>
      <c r="E47" s="27">
        <v>9</v>
      </c>
      <c r="F47" s="27">
        <v>5</v>
      </c>
      <c r="G47" s="27" t="s">
        <v>63</v>
      </c>
      <c r="H47" s="41">
        <v>1904</v>
      </c>
      <c r="I47" s="41">
        <f t="shared" si="1"/>
        <v>1304</v>
      </c>
      <c r="J47" s="22" t="s">
        <v>47</v>
      </c>
      <c r="K47" s="50"/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/>
      <c r="S47" s="53"/>
      <c r="T47" s="53"/>
      <c r="U47" s="53"/>
      <c r="V47" s="53"/>
      <c r="W47" s="53"/>
      <c r="X47" s="53"/>
      <c r="Y47" s="53"/>
      <c r="Z47" s="53"/>
      <c r="AA47" s="53"/>
      <c r="AB47" s="53"/>
      <c r="AD47" s="22"/>
      <c r="AE47" s="41"/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53">
        <v>0</v>
      </c>
      <c r="AL47" s="53"/>
      <c r="AM47" s="53"/>
      <c r="AN47" s="50"/>
      <c r="AO47" s="50"/>
      <c r="AP47" s="53"/>
      <c r="AQ47" s="53"/>
      <c r="AR47" s="53"/>
      <c r="AS47" s="53"/>
      <c r="AT47" s="53"/>
      <c r="AU47" s="53"/>
      <c r="AV47" s="53"/>
      <c r="AW47" s="53"/>
      <c r="AX47" s="54"/>
      <c r="AY47" s="41">
        <v>78.599999999999994</v>
      </c>
      <c r="AZ47" s="27">
        <v>77.8</v>
      </c>
      <c r="BA47" s="27">
        <v>1018.5</v>
      </c>
      <c r="BB47" s="27">
        <v>1019.1</v>
      </c>
      <c r="BC47" s="27">
        <v>1</v>
      </c>
      <c r="BD47" s="27">
        <v>1</v>
      </c>
      <c r="BE47" s="27">
        <v>1.8</v>
      </c>
      <c r="BF47" s="27">
        <v>1</v>
      </c>
      <c r="BG47" s="27" t="s">
        <v>17</v>
      </c>
      <c r="BH47" s="27">
        <v>4</v>
      </c>
      <c r="BM47" s="90">
        <f t="shared" si="2"/>
        <v>0</v>
      </c>
      <c r="BN47" s="91">
        <f t="shared" si="5"/>
        <v>0</v>
      </c>
      <c r="BO47" s="91">
        <f t="shared" si="3"/>
        <v>0</v>
      </c>
      <c r="BP47" s="91">
        <f t="shared" si="4"/>
        <v>0</v>
      </c>
    </row>
    <row r="48" spans="1:68" s="20" customFormat="1" x14ac:dyDescent="0.25">
      <c r="A48" s="40">
        <v>42146</v>
      </c>
      <c r="B48" s="49" t="str">
        <f t="shared" si="0"/>
        <v>15142</v>
      </c>
      <c r="C48" s="20" t="s">
        <v>46</v>
      </c>
      <c r="D48" s="20" t="s">
        <v>52</v>
      </c>
      <c r="E48" s="27">
        <v>9</v>
      </c>
      <c r="F48" s="27">
        <v>6</v>
      </c>
      <c r="G48" s="27" t="s">
        <v>63</v>
      </c>
      <c r="H48" s="41">
        <v>1912</v>
      </c>
      <c r="I48" s="41">
        <f t="shared" si="1"/>
        <v>1312</v>
      </c>
      <c r="J48" s="22" t="s">
        <v>47</v>
      </c>
      <c r="K48" s="50"/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/>
      <c r="S48" s="53"/>
      <c r="T48" s="53"/>
      <c r="U48" s="53"/>
      <c r="V48" s="53"/>
      <c r="W48" s="53"/>
      <c r="X48" s="53"/>
      <c r="Y48" s="53"/>
      <c r="Z48" s="53"/>
      <c r="AA48" s="53"/>
      <c r="AB48" s="53"/>
      <c r="AD48" s="22"/>
      <c r="AE48" s="41"/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53">
        <v>0</v>
      </c>
      <c r="AL48" s="53"/>
      <c r="AM48" s="53"/>
      <c r="AN48" s="50"/>
      <c r="AO48" s="50"/>
      <c r="AP48" s="53"/>
      <c r="AQ48" s="53"/>
      <c r="AR48" s="53"/>
      <c r="AS48" s="53"/>
      <c r="AT48" s="53"/>
      <c r="AU48" s="53"/>
      <c r="AV48" s="53"/>
      <c r="AW48" s="53"/>
      <c r="AX48" s="54"/>
      <c r="AY48" s="41">
        <v>78.599999999999994</v>
      </c>
      <c r="AZ48" s="27">
        <v>77.8</v>
      </c>
      <c r="BA48" s="27">
        <v>1018.5</v>
      </c>
      <c r="BB48" s="27">
        <v>1019.1</v>
      </c>
      <c r="BC48" s="27">
        <v>1</v>
      </c>
      <c r="BD48" s="27">
        <v>1</v>
      </c>
      <c r="BE48" s="27">
        <v>2.6</v>
      </c>
      <c r="BF48" s="27">
        <v>1</v>
      </c>
      <c r="BG48" s="27" t="s">
        <v>17</v>
      </c>
      <c r="BH48" s="27">
        <v>4</v>
      </c>
      <c r="BM48" s="90">
        <f t="shared" si="2"/>
        <v>0</v>
      </c>
      <c r="BN48" s="91">
        <f t="shared" si="5"/>
        <v>0</v>
      </c>
      <c r="BO48" s="91">
        <f t="shared" si="3"/>
        <v>0</v>
      </c>
      <c r="BP48" s="91">
        <f t="shared" si="4"/>
        <v>0</v>
      </c>
    </row>
    <row r="49" spans="1:68" s="20" customFormat="1" x14ac:dyDescent="0.25">
      <c r="A49" s="40">
        <v>42146</v>
      </c>
      <c r="B49" s="49" t="str">
        <f t="shared" si="0"/>
        <v>15142</v>
      </c>
      <c r="C49" s="20" t="s">
        <v>46</v>
      </c>
      <c r="D49" s="20" t="s">
        <v>52</v>
      </c>
      <c r="E49" s="27">
        <v>9</v>
      </c>
      <c r="F49" s="27">
        <v>7</v>
      </c>
      <c r="G49" s="27" t="s">
        <v>63</v>
      </c>
      <c r="H49" s="41">
        <v>1922</v>
      </c>
      <c r="I49" s="41">
        <f t="shared" si="1"/>
        <v>1322</v>
      </c>
      <c r="J49" s="22" t="s">
        <v>47</v>
      </c>
      <c r="K49" s="50"/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/>
      <c r="S49" s="53"/>
      <c r="T49" s="53"/>
      <c r="U49" s="53"/>
      <c r="V49" s="53"/>
      <c r="W49" s="53"/>
      <c r="X49" s="53"/>
      <c r="Y49" s="53"/>
      <c r="Z49" s="53"/>
      <c r="AA49" s="53"/>
      <c r="AB49" s="53"/>
      <c r="AD49" s="22"/>
      <c r="AE49" s="41"/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53">
        <v>0</v>
      </c>
      <c r="AL49" s="53"/>
      <c r="AM49" s="53"/>
      <c r="AN49" s="50"/>
      <c r="AO49" s="50"/>
      <c r="AP49" s="53"/>
      <c r="AQ49" s="53"/>
      <c r="AR49" s="53"/>
      <c r="AS49" s="53"/>
      <c r="AT49" s="53"/>
      <c r="AU49" s="53"/>
      <c r="AV49" s="53"/>
      <c r="AW49" s="53"/>
      <c r="AX49" s="54"/>
      <c r="AY49" s="41">
        <v>78.599999999999994</v>
      </c>
      <c r="AZ49" s="27">
        <v>77.8</v>
      </c>
      <c r="BA49" s="27">
        <v>1018.5</v>
      </c>
      <c r="BB49" s="27">
        <v>1019.1</v>
      </c>
      <c r="BC49" s="27">
        <v>1</v>
      </c>
      <c r="BD49" s="27">
        <v>1</v>
      </c>
      <c r="BE49" s="27">
        <v>0</v>
      </c>
      <c r="BF49" s="27">
        <v>1</v>
      </c>
      <c r="BG49" s="27" t="s">
        <v>17</v>
      </c>
      <c r="BH49" s="27">
        <v>4</v>
      </c>
      <c r="BM49" s="90">
        <f t="shared" si="2"/>
        <v>0</v>
      </c>
      <c r="BN49" s="91">
        <f t="shared" si="5"/>
        <v>0</v>
      </c>
      <c r="BO49" s="91">
        <f t="shared" si="3"/>
        <v>0</v>
      </c>
      <c r="BP49" s="91">
        <f t="shared" si="4"/>
        <v>0</v>
      </c>
    </row>
    <row r="50" spans="1:68" s="20" customFormat="1" x14ac:dyDescent="0.25">
      <c r="A50" s="40">
        <v>42146</v>
      </c>
      <c r="B50" s="49" t="str">
        <f t="shared" si="0"/>
        <v>15142</v>
      </c>
      <c r="C50" s="20" t="s">
        <v>46</v>
      </c>
      <c r="D50" s="20" t="s">
        <v>52</v>
      </c>
      <c r="E50" s="27">
        <v>9</v>
      </c>
      <c r="F50" s="27">
        <v>8</v>
      </c>
      <c r="G50" s="27" t="s">
        <v>63</v>
      </c>
      <c r="H50" s="41">
        <v>1930</v>
      </c>
      <c r="I50" s="41">
        <f t="shared" si="1"/>
        <v>1330</v>
      </c>
      <c r="J50" s="22" t="s">
        <v>47</v>
      </c>
      <c r="K50" s="50"/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/>
      <c r="S50" s="53"/>
      <c r="T50" s="53"/>
      <c r="U50" s="53"/>
      <c r="V50" s="53"/>
      <c r="W50" s="53"/>
      <c r="X50" s="53"/>
      <c r="Y50" s="53"/>
      <c r="Z50" s="53"/>
      <c r="AA50" s="53"/>
      <c r="AB50" s="53"/>
      <c r="AD50" s="22"/>
      <c r="AE50" s="41"/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53">
        <v>0</v>
      </c>
      <c r="AL50" s="53"/>
      <c r="AM50" s="53"/>
      <c r="AN50" s="50"/>
      <c r="AO50" s="50"/>
      <c r="AP50" s="53"/>
      <c r="AQ50" s="53"/>
      <c r="AR50" s="53"/>
      <c r="AS50" s="53"/>
      <c r="AT50" s="53"/>
      <c r="AU50" s="53"/>
      <c r="AV50" s="53"/>
      <c r="AW50" s="53"/>
      <c r="AX50" s="54"/>
      <c r="AY50" s="41">
        <v>78.599999999999994</v>
      </c>
      <c r="AZ50" s="27">
        <v>77.8</v>
      </c>
      <c r="BA50" s="27">
        <v>1018.5</v>
      </c>
      <c r="BB50" s="27">
        <v>1019.1</v>
      </c>
      <c r="BC50" s="27">
        <v>1</v>
      </c>
      <c r="BD50" s="27">
        <v>1</v>
      </c>
      <c r="BE50" s="27">
        <v>0</v>
      </c>
      <c r="BF50" s="27">
        <v>1</v>
      </c>
      <c r="BG50" s="27" t="s">
        <v>17</v>
      </c>
      <c r="BH50" s="27">
        <v>4</v>
      </c>
      <c r="BM50" s="90">
        <f t="shared" si="2"/>
        <v>0</v>
      </c>
      <c r="BN50" s="91">
        <f t="shared" si="5"/>
        <v>0</v>
      </c>
      <c r="BO50" s="91">
        <f t="shared" si="3"/>
        <v>0</v>
      </c>
      <c r="BP50" s="91">
        <f t="shared" si="4"/>
        <v>0</v>
      </c>
    </row>
    <row r="51" spans="1:68" s="71" customFormat="1" x14ac:dyDescent="0.25">
      <c r="A51" s="69">
        <v>42146</v>
      </c>
      <c r="B51" s="70" t="str">
        <f t="shared" si="0"/>
        <v>15142</v>
      </c>
      <c r="C51" s="71" t="s">
        <v>46</v>
      </c>
      <c r="D51" s="71" t="s">
        <v>52</v>
      </c>
      <c r="E51" s="72">
        <v>9</v>
      </c>
      <c r="F51" s="72">
        <v>9</v>
      </c>
      <c r="G51" s="72" t="s">
        <v>63</v>
      </c>
      <c r="H51" s="73">
        <v>1940</v>
      </c>
      <c r="I51" s="73">
        <f t="shared" si="1"/>
        <v>1340</v>
      </c>
      <c r="J51" s="75" t="s">
        <v>47</v>
      </c>
      <c r="K51" s="73"/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D51" s="75"/>
      <c r="AE51" s="73"/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v>0</v>
      </c>
      <c r="AL51" s="72"/>
      <c r="AM51" s="72"/>
      <c r="AN51" s="73"/>
      <c r="AO51" s="73"/>
      <c r="AP51" s="72"/>
      <c r="AQ51" s="72"/>
      <c r="AR51" s="72"/>
      <c r="AS51" s="72"/>
      <c r="AT51" s="72"/>
      <c r="AU51" s="72"/>
      <c r="AV51" s="72"/>
      <c r="AW51" s="72"/>
      <c r="AX51" s="81"/>
      <c r="AY51" s="73">
        <v>78.599999999999994</v>
      </c>
      <c r="AZ51" s="72">
        <v>77.8</v>
      </c>
      <c r="BA51" s="72">
        <v>1018.5</v>
      </c>
      <c r="BB51" s="72">
        <v>1019.1</v>
      </c>
      <c r="BC51" s="72">
        <v>1</v>
      </c>
      <c r="BD51" s="72">
        <v>1</v>
      </c>
      <c r="BE51" s="72">
        <v>0.9</v>
      </c>
      <c r="BF51" s="72">
        <v>1</v>
      </c>
      <c r="BG51" s="72" t="s">
        <v>17</v>
      </c>
      <c r="BH51" s="72">
        <v>4</v>
      </c>
      <c r="BM51" s="92">
        <f t="shared" si="2"/>
        <v>0</v>
      </c>
      <c r="BN51" s="93">
        <f t="shared" si="5"/>
        <v>0</v>
      </c>
      <c r="BO51" s="93">
        <f t="shared" si="3"/>
        <v>0</v>
      </c>
      <c r="BP51" s="93">
        <f t="shared" si="4"/>
        <v>0</v>
      </c>
    </row>
    <row r="52" spans="1:68" s="20" customFormat="1" x14ac:dyDescent="0.25">
      <c r="A52" s="40">
        <v>42146</v>
      </c>
      <c r="B52" s="49" t="str">
        <f t="shared" si="0"/>
        <v>15142</v>
      </c>
      <c r="C52" s="20" t="s">
        <v>46</v>
      </c>
      <c r="D52" s="20" t="s">
        <v>38</v>
      </c>
      <c r="E52" s="27">
        <v>10</v>
      </c>
      <c r="F52" s="27">
        <v>1</v>
      </c>
      <c r="G52" s="27" t="s">
        <v>28</v>
      </c>
      <c r="H52" s="41">
        <v>1827</v>
      </c>
      <c r="I52" s="41">
        <f t="shared" si="1"/>
        <v>1227</v>
      </c>
      <c r="J52" s="22" t="s">
        <v>47</v>
      </c>
      <c r="K52" s="50"/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/>
      <c r="S52" s="53"/>
      <c r="T52" s="53"/>
      <c r="U52" s="53"/>
      <c r="V52" s="53"/>
      <c r="W52" s="53"/>
      <c r="X52" s="53"/>
      <c r="Y52" s="53"/>
      <c r="Z52" s="53"/>
      <c r="AA52" s="53"/>
      <c r="AB52" s="53"/>
      <c r="AD52" s="22"/>
      <c r="AE52" s="41"/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53">
        <v>0</v>
      </c>
      <c r="AL52" s="53"/>
      <c r="AM52" s="53"/>
      <c r="AN52" s="50"/>
      <c r="AO52" s="50"/>
      <c r="AP52" s="53"/>
      <c r="AQ52" s="53"/>
      <c r="AR52" s="53"/>
      <c r="AS52" s="53"/>
      <c r="AT52" s="53"/>
      <c r="AU52" s="53"/>
      <c r="AV52" s="53"/>
      <c r="AW52" s="53"/>
      <c r="AX52" s="54"/>
      <c r="AY52" s="55">
        <v>79.7</v>
      </c>
      <c r="AZ52" s="20">
        <v>79.599999999999994</v>
      </c>
      <c r="BA52" s="20">
        <v>1017.5</v>
      </c>
      <c r="BB52" s="43">
        <v>1017.5</v>
      </c>
      <c r="BC52" s="27">
        <v>0</v>
      </c>
      <c r="BD52" s="27">
        <v>1</v>
      </c>
      <c r="BE52" s="27">
        <v>7.8</v>
      </c>
      <c r="BF52" s="27">
        <v>2</v>
      </c>
      <c r="BG52" s="27" t="s">
        <v>17</v>
      </c>
      <c r="BH52" s="27">
        <v>4</v>
      </c>
      <c r="BM52" s="90">
        <f t="shared" si="2"/>
        <v>0</v>
      </c>
      <c r="BN52" s="91">
        <f t="shared" si="5"/>
        <v>0</v>
      </c>
      <c r="BO52" s="91">
        <f t="shared" si="3"/>
        <v>0</v>
      </c>
      <c r="BP52" s="91">
        <f t="shared" si="4"/>
        <v>0</v>
      </c>
    </row>
    <row r="53" spans="1:68" s="20" customFormat="1" x14ac:dyDescent="0.25">
      <c r="A53" s="40">
        <v>42146</v>
      </c>
      <c r="B53" s="49" t="str">
        <f t="shared" si="0"/>
        <v>15142</v>
      </c>
      <c r="C53" s="20" t="s">
        <v>46</v>
      </c>
      <c r="D53" s="20" t="s">
        <v>38</v>
      </c>
      <c r="E53" s="27">
        <v>10</v>
      </c>
      <c r="F53" s="27">
        <v>2</v>
      </c>
      <c r="G53" s="27" t="s">
        <v>28</v>
      </c>
      <c r="H53" s="41">
        <v>1837</v>
      </c>
      <c r="I53" s="41">
        <f t="shared" si="1"/>
        <v>1237</v>
      </c>
      <c r="J53" s="22" t="s">
        <v>47</v>
      </c>
      <c r="K53" s="50"/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/>
      <c r="S53" s="53"/>
      <c r="T53" s="53"/>
      <c r="U53" s="53"/>
      <c r="V53" s="53"/>
      <c r="W53" s="53"/>
      <c r="X53" s="53"/>
      <c r="Y53" s="53"/>
      <c r="Z53" s="53"/>
      <c r="AA53" s="53"/>
      <c r="AB53" s="53"/>
      <c r="AD53" s="22"/>
      <c r="AE53" s="41"/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53">
        <v>0</v>
      </c>
      <c r="AL53" s="53"/>
      <c r="AM53" s="53"/>
      <c r="AN53" s="50"/>
      <c r="AO53" s="50"/>
      <c r="AP53" s="53"/>
      <c r="AQ53" s="53"/>
      <c r="AR53" s="53"/>
      <c r="AS53" s="53"/>
      <c r="AT53" s="53"/>
      <c r="AU53" s="53"/>
      <c r="AV53" s="53"/>
      <c r="AW53" s="53"/>
      <c r="AX53" s="54"/>
      <c r="AY53" s="55">
        <v>79.7</v>
      </c>
      <c r="AZ53" s="20">
        <v>79.599999999999994</v>
      </c>
      <c r="BA53" s="20">
        <v>1017.5</v>
      </c>
      <c r="BB53" s="43">
        <v>1017.5</v>
      </c>
      <c r="BC53" s="27">
        <v>0</v>
      </c>
      <c r="BD53" s="27">
        <v>1</v>
      </c>
      <c r="BE53" s="27">
        <v>6.2</v>
      </c>
      <c r="BF53" s="27">
        <v>2</v>
      </c>
      <c r="BG53" s="27" t="s">
        <v>17</v>
      </c>
      <c r="BH53" s="27">
        <v>4</v>
      </c>
      <c r="BM53" s="90">
        <f t="shared" si="2"/>
        <v>0</v>
      </c>
      <c r="BN53" s="91">
        <f t="shared" si="5"/>
        <v>0</v>
      </c>
      <c r="BO53" s="91">
        <f t="shared" si="3"/>
        <v>0</v>
      </c>
      <c r="BP53" s="91">
        <f t="shared" si="4"/>
        <v>0</v>
      </c>
    </row>
    <row r="54" spans="1:68" s="20" customFormat="1" x14ac:dyDescent="0.25">
      <c r="A54" s="40">
        <v>42146</v>
      </c>
      <c r="B54" s="49" t="str">
        <f t="shared" si="0"/>
        <v>15142</v>
      </c>
      <c r="C54" s="20" t="s">
        <v>46</v>
      </c>
      <c r="D54" s="20" t="s">
        <v>38</v>
      </c>
      <c r="E54" s="27">
        <v>10</v>
      </c>
      <c r="F54" s="27">
        <v>3</v>
      </c>
      <c r="G54" s="27" t="s">
        <v>28</v>
      </c>
      <c r="H54" s="41">
        <v>1848</v>
      </c>
      <c r="I54" s="41">
        <f t="shared" si="1"/>
        <v>1248</v>
      </c>
      <c r="J54" s="22" t="s">
        <v>47</v>
      </c>
      <c r="K54" s="50"/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/>
      <c r="S54" s="53"/>
      <c r="T54" s="53"/>
      <c r="U54" s="53"/>
      <c r="V54" s="53"/>
      <c r="W54" s="53"/>
      <c r="X54" s="53"/>
      <c r="Y54" s="53"/>
      <c r="Z54" s="53"/>
      <c r="AA54" s="53"/>
      <c r="AB54" s="53"/>
      <c r="AD54" s="22"/>
      <c r="AE54" s="41"/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53">
        <v>0</v>
      </c>
      <c r="AL54" s="53"/>
      <c r="AM54" s="53"/>
      <c r="AN54" s="50"/>
      <c r="AO54" s="50"/>
      <c r="AP54" s="53"/>
      <c r="AQ54" s="53"/>
      <c r="AR54" s="53"/>
      <c r="AS54" s="53"/>
      <c r="AT54" s="53"/>
      <c r="AU54" s="53"/>
      <c r="AV54" s="53"/>
      <c r="AW54" s="53"/>
      <c r="AX54" s="54"/>
      <c r="AY54" s="55">
        <v>79.7</v>
      </c>
      <c r="AZ54" s="20">
        <v>79.599999999999994</v>
      </c>
      <c r="BA54" s="20">
        <v>1017.5</v>
      </c>
      <c r="BB54" s="43">
        <v>1017.5</v>
      </c>
      <c r="BC54" s="27">
        <v>0</v>
      </c>
      <c r="BD54" s="27">
        <v>1</v>
      </c>
      <c r="BE54" s="27">
        <v>4.5</v>
      </c>
      <c r="BF54" s="27">
        <v>2</v>
      </c>
      <c r="BG54" s="27" t="s">
        <v>17</v>
      </c>
      <c r="BH54" s="27">
        <v>4</v>
      </c>
      <c r="BM54" s="90">
        <f t="shared" si="2"/>
        <v>0</v>
      </c>
      <c r="BN54" s="91">
        <f t="shared" si="5"/>
        <v>0</v>
      </c>
      <c r="BO54" s="91">
        <f t="shared" si="3"/>
        <v>0</v>
      </c>
      <c r="BP54" s="91">
        <f t="shared" si="4"/>
        <v>0</v>
      </c>
    </row>
    <row r="55" spans="1:68" s="20" customFormat="1" x14ac:dyDescent="0.25">
      <c r="A55" s="40">
        <v>42146</v>
      </c>
      <c r="B55" s="49" t="str">
        <f t="shared" si="0"/>
        <v>15142</v>
      </c>
      <c r="C55" s="20" t="s">
        <v>46</v>
      </c>
      <c r="D55" s="20" t="s">
        <v>38</v>
      </c>
      <c r="E55" s="27">
        <v>10</v>
      </c>
      <c r="F55" s="27">
        <v>4</v>
      </c>
      <c r="G55" s="27" t="s">
        <v>28</v>
      </c>
      <c r="H55" s="41">
        <v>1856</v>
      </c>
      <c r="I55" s="41">
        <f t="shared" si="1"/>
        <v>1256</v>
      </c>
      <c r="J55" s="22" t="s">
        <v>47</v>
      </c>
      <c r="K55" s="50"/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/>
      <c r="S55" s="53"/>
      <c r="T55" s="53"/>
      <c r="U55" s="53"/>
      <c r="V55" s="53"/>
      <c r="W55" s="53"/>
      <c r="X55" s="53"/>
      <c r="Y55" s="53"/>
      <c r="Z55" s="53"/>
      <c r="AA55" s="53"/>
      <c r="AB55" s="53"/>
      <c r="AD55" s="22"/>
      <c r="AE55" s="41"/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53">
        <v>0</v>
      </c>
      <c r="AL55" s="53"/>
      <c r="AM55" s="53"/>
      <c r="AN55" s="50"/>
      <c r="AO55" s="50"/>
      <c r="AP55" s="53"/>
      <c r="AQ55" s="53"/>
      <c r="AR55" s="53"/>
      <c r="AS55" s="53"/>
      <c r="AT55" s="53"/>
      <c r="AU55" s="53"/>
      <c r="AV55" s="53"/>
      <c r="AW55" s="53"/>
      <c r="AX55" s="54"/>
      <c r="AY55" s="55">
        <v>79.7</v>
      </c>
      <c r="AZ55" s="20">
        <v>79.599999999999994</v>
      </c>
      <c r="BA55" s="20">
        <v>1017.5</v>
      </c>
      <c r="BB55" s="43">
        <v>1017.5</v>
      </c>
      <c r="BC55" s="27">
        <v>0</v>
      </c>
      <c r="BD55" s="27">
        <v>1</v>
      </c>
      <c r="BE55" s="27">
        <v>12.1</v>
      </c>
      <c r="BF55" s="27">
        <v>2</v>
      </c>
      <c r="BG55" s="27" t="s">
        <v>17</v>
      </c>
      <c r="BH55" s="27">
        <v>4</v>
      </c>
      <c r="BM55" s="90">
        <f t="shared" si="2"/>
        <v>0</v>
      </c>
      <c r="BN55" s="91">
        <f t="shared" si="5"/>
        <v>0</v>
      </c>
      <c r="BO55" s="91">
        <f t="shared" si="3"/>
        <v>0</v>
      </c>
      <c r="BP55" s="91">
        <f t="shared" si="4"/>
        <v>0</v>
      </c>
    </row>
    <row r="56" spans="1:68" s="20" customFormat="1" x14ac:dyDescent="0.25">
      <c r="A56" s="40">
        <v>42146</v>
      </c>
      <c r="B56" s="49" t="str">
        <f t="shared" si="0"/>
        <v>15142</v>
      </c>
      <c r="C56" s="20" t="s">
        <v>46</v>
      </c>
      <c r="D56" s="20" t="s">
        <v>38</v>
      </c>
      <c r="E56" s="27">
        <v>10</v>
      </c>
      <c r="F56" s="27">
        <v>5</v>
      </c>
      <c r="G56" s="27" t="s">
        <v>28</v>
      </c>
      <c r="H56" s="41">
        <v>1907</v>
      </c>
      <c r="I56" s="41">
        <f t="shared" si="1"/>
        <v>1307</v>
      </c>
      <c r="J56" s="22" t="s">
        <v>47</v>
      </c>
      <c r="K56" s="50"/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/>
      <c r="S56" s="53"/>
      <c r="T56" s="53"/>
      <c r="U56" s="53"/>
      <c r="V56" s="53"/>
      <c r="W56" s="53"/>
      <c r="X56" s="53"/>
      <c r="Y56" s="53"/>
      <c r="Z56" s="53"/>
      <c r="AA56" s="53"/>
      <c r="AB56" s="53"/>
      <c r="AD56" s="22"/>
      <c r="AE56" s="41"/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53">
        <v>0</v>
      </c>
      <c r="AL56" s="53"/>
      <c r="AM56" s="53"/>
      <c r="AN56" s="50"/>
      <c r="AO56" s="50"/>
      <c r="AP56" s="53"/>
      <c r="AQ56" s="53"/>
      <c r="AR56" s="53"/>
      <c r="AS56" s="53"/>
      <c r="AT56" s="53"/>
      <c r="AU56" s="53"/>
      <c r="AV56" s="53"/>
      <c r="AW56" s="53"/>
      <c r="AX56" s="54"/>
      <c r="AY56" s="55">
        <v>79.7</v>
      </c>
      <c r="AZ56" s="20">
        <v>79.599999999999994</v>
      </c>
      <c r="BA56" s="20">
        <v>1017.5</v>
      </c>
      <c r="BB56" s="43">
        <v>1017.5</v>
      </c>
      <c r="BC56" s="27">
        <v>0</v>
      </c>
      <c r="BD56" s="27">
        <v>1</v>
      </c>
      <c r="BE56" s="27">
        <v>10</v>
      </c>
      <c r="BF56" s="27">
        <v>2</v>
      </c>
      <c r="BG56" s="27" t="s">
        <v>17</v>
      </c>
      <c r="BH56" s="27">
        <v>4</v>
      </c>
      <c r="BM56" s="90">
        <f t="shared" si="2"/>
        <v>0</v>
      </c>
      <c r="BN56" s="91">
        <f t="shared" si="5"/>
        <v>0</v>
      </c>
      <c r="BO56" s="91">
        <f t="shared" si="3"/>
        <v>0</v>
      </c>
      <c r="BP56" s="91">
        <f t="shared" si="4"/>
        <v>0</v>
      </c>
    </row>
    <row r="57" spans="1:68" s="20" customFormat="1" x14ac:dyDescent="0.25">
      <c r="A57" s="40">
        <v>42146</v>
      </c>
      <c r="B57" s="49" t="str">
        <f t="shared" si="0"/>
        <v>15142</v>
      </c>
      <c r="C57" s="20" t="s">
        <v>46</v>
      </c>
      <c r="D57" s="20" t="s">
        <v>38</v>
      </c>
      <c r="E57" s="27">
        <v>10</v>
      </c>
      <c r="F57" s="27">
        <v>6</v>
      </c>
      <c r="G57" s="27" t="s">
        <v>28</v>
      </c>
      <c r="H57" s="41">
        <v>1917</v>
      </c>
      <c r="I57" s="41">
        <f t="shared" si="1"/>
        <v>1317</v>
      </c>
      <c r="J57" s="22" t="s">
        <v>47</v>
      </c>
      <c r="K57" s="50"/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/>
      <c r="S57" s="53"/>
      <c r="T57" s="53"/>
      <c r="U57" s="53"/>
      <c r="V57" s="53"/>
      <c r="W57" s="53"/>
      <c r="X57" s="53"/>
      <c r="Y57" s="53"/>
      <c r="Z57" s="53"/>
      <c r="AA57" s="53"/>
      <c r="AB57" s="53"/>
      <c r="AD57" s="22"/>
      <c r="AE57" s="41"/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53">
        <v>0</v>
      </c>
      <c r="AL57" s="53"/>
      <c r="AM57" s="53"/>
      <c r="AN57" s="50"/>
      <c r="AO57" s="50"/>
      <c r="AP57" s="53"/>
      <c r="AQ57" s="53"/>
      <c r="AR57" s="53"/>
      <c r="AS57" s="53"/>
      <c r="AT57" s="53"/>
      <c r="AU57" s="53"/>
      <c r="AV57" s="53"/>
      <c r="AW57" s="53"/>
      <c r="AX57" s="54"/>
      <c r="AY57" s="55">
        <v>79.7</v>
      </c>
      <c r="AZ57" s="20">
        <v>79.599999999999994</v>
      </c>
      <c r="BA57" s="20">
        <v>1017.5</v>
      </c>
      <c r="BB57" s="43">
        <v>1017.5</v>
      </c>
      <c r="BC57" s="27">
        <v>0</v>
      </c>
      <c r="BD57" s="27">
        <v>1</v>
      </c>
      <c r="BE57" s="27">
        <v>6.2</v>
      </c>
      <c r="BF57" s="27">
        <v>2</v>
      </c>
      <c r="BG57" s="27" t="s">
        <v>17</v>
      </c>
      <c r="BH57" s="27">
        <v>4</v>
      </c>
      <c r="BM57" s="90">
        <f t="shared" si="2"/>
        <v>0</v>
      </c>
      <c r="BN57" s="91">
        <f t="shared" si="5"/>
        <v>0</v>
      </c>
      <c r="BO57" s="91">
        <f t="shared" si="3"/>
        <v>0</v>
      </c>
      <c r="BP57" s="91">
        <f t="shared" si="4"/>
        <v>0</v>
      </c>
    </row>
    <row r="58" spans="1:68" s="20" customFormat="1" x14ac:dyDescent="0.25">
      <c r="A58" s="40">
        <v>42146</v>
      </c>
      <c r="B58" s="49" t="str">
        <f t="shared" si="0"/>
        <v>15142</v>
      </c>
      <c r="C58" s="20" t="s">
        <v>46</v>
      </c>
      <c r="D58" s="20" t="s">
        <v>38</v>
      </c>
      <c r="E58" s="27">
        <v>10</v>
      </c>
      <c r="F58" s="27">
        <v>7</v>
      </c>
      <c r="G58" s="27" t="s">
        <v>28</v>
      </c>
      <c r="H58" s="41">
        <v>1928</v>
      </c>
      <c r="I58" s="41">
        <f t="shared" si="1"/>
        <v>1328</v>
      </c>
      <c r="J58" s="22" t="s">
        <v>47</v>
      </c>
      <c r="K58" s="50"/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/>
      <c r="S58" s="53"/>
      <c r="T58" s="53"/>
      <c r="U58" s="53"/>
      <c r="V58" s="53"/>
      <c r="W58" s="53"/>
      <c r="X58" s="53"/>
      <c r="Y58" s="53"/>
      <c r="Z58" s="53"/>
      <c r="AA58" s="53"/>
      <c r="AB58" s="53"/>
      <c r="AD58" s="22"/>
      <c r="AE58" s="41"/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53">
        <v>0</v>
      </c>
      <c r="AL58" s="53"/>
      <c r="AM58" s="53"/>
      <c r="AN58" s="50"/>
      <c r="AO58" s="50"/>
      <c r="AP58" s="53"/>
      <c r="AQ58" s="53"/>
      <c r="AR58" s="53"/>
      <c r="AS58" s="53"/>
      <c r="AT58" s="53"/>
      <c r="AU58" s="53"/>
      <c r="AV58" s="53"/>
      <c r="AW58" s="53"/>
      <c r="AX58" s="54"/>
      <c r="AY58" s="55">
        <v>79.7</v>
      </c>
      <c r="AZ58" s="20">
        <v>79.599999999999994</v>
      </c>
      <c r="BA58" s="20">
        <v>1017.5</v>
      </c>
      <c r="BB58" s="43">
        <v>1017.5</v>
      </c>
      <c r="BC58" s="27">
        <v>0</v>
      </c>
      <c r="BD58" s="27">
        <v>1</v>
      </c>
      <c r="BE58" s="27">
        <v>4.9000000000000004</v>
      </c>
      <c r="BF58" s="27">
        <v>2</v>
      </c>
      <c r="BG58" s="27" t="s">
        <v>17</v>
      </c>
      <c r="BH58" s="27">
        <v>4</v>
      </c>
      <c r="BM58" s="90">
        <f t="shared" si="2"/>
        <v>0</v>
      </c>
      <c r="BN58" s="91">
        <f t="shared" si="5"/>
        <v>0</v>
      </c>
      <c r="BO58" s="91">
        <f t="shared" si="3"/>
        <v>0</v>
      </c>
      <c r="BP58" s="91">
        <f t="shared" si="4"/>
        <v>0</v>
      </c>
    </row>
    <row r="59" spans="1:68" s="20" customFormat="1" x14ac:dyDescent="0.25">
      <c r="A59" s="40">
        <v>42146</v>
      </c>
      <c r="B59" s="49" t="str">
        <f t="shared" si="0"/>
        <v>15142</v>
      </c>
      <c r="C59" s="20" t="s">
        <v>46</v>
      </c>
      <c r="D59" s="20" t="s">
        <v>38</v>
      </c>
      <c r="E59" s="27">
        <v>10</v>
      </c>
      <c r="F59" s="27">
        <v>8</v>
      </c>
      <c r="G59" s="27" t="s">
        <v>28</v>
      </c>
      <c r="H59" s="41">
        <v>1938</v>
      </c>
      <c r="I59" s="41">
        <f t="shared" si="1"/>
        <v>1338</v>
      </c>
      <c r="J59" s="22" t="s">
        <v>47</v>
      </c>
      <c r="K59" s="50"/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/>
      <c r="S59" s="53"/>
      <c r="T59" s="53"/>
      <c r="U59" s="53"/>
      <c r="V59" s="53"/>
      <c r="W59" s="53"/>
      <c r="X59" s="53"/>
      <c r="Y59" s="53"/>
      <c r="Z59" s="53"/>
      <c r="AA59" s="53"/>
      <c r="AB59" s="53"/>
      <c r="AD59" s="22"/>
      <c r="AE59" s="41"/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53">
        <v>0</v>
      </c>
      <c r="AL59" s="53"/>
      <c r="AM59" s="53"/>
      <c r="AN59" s="50"/>
      <c r="AO59" s="50"/>
      <c r="AP59" s="53"/>
      <c r="AQ59" s="53"/>
      <c r="AR59" s="53"/>
      <c r="AS59" s="53"/>
      <c r="AT59" s="53"/>
      <c r="AU59" s="53"/>
      <c r="AV59" s="53"/>
      <c r="AW59" s="53"/>
      <c r="AX59" s="54"/>
      <c r="AY59" s="55">
        <v>79.7</v>
      </c>
      <c r="AZ59" s="20">
        <v>79.599999999999994</v>
      </c>
      <c r="BA59" s="20">
        <v>1017.5</v>
      </c>
      <c r="BB59" s="43">
        <v>1017.5</v>
      </c>
      <c r="BC59" s="27">
        <v>0</v>
      </c>
      <c r="BD59" s="27">
        <v>1</v>
      </c>
      <c r="BE59" s="27">
        <v>10.1</v>
      </c>
      <c r="BF59" s="27">
        <v>2</v>
      </c>
      <c r="BG59" s="27" t="s">
        <v>17</v>
      </c>
      <c r="BH59" s="27">
        <v>4</v>
      </c>
      <c r="BM59" s="90">
        <f t="shared" si="2"/>
        <v>0</v>
      </c>
      <c r="BN59" s="91">
        <f t="shared" si="5"/>
        <v>0</v>
      </c>
      <c r="BO59" s="91">
        <f t="shared" si="3"/>
        <v>0</v>
      </c>
      <c r="BP59" s="91">
        <f t="shared" si="4"/>
        <v>0</v>
      </c>
    </row>
    <row r="60" spans="1:68" s="71" customFormat="1" x14ac:dyDescent="0.25">
      <c r="A60" s="69">
        <v>42146</v>
      </c>
      <c r="B60" s="70" t="str">
        <f t="shared" si="0"/>
        <v>15142</v>
      </c>
      <c r="C60" s="71" t="s">
        <v>46</v>
      </c>
      <c r="D60" s="71" t="s">
        <v>38</v>
      </c>
      <c r="E60" s="72">
        <v>10</v>
      </c>
      <c r="F60" s="72">
        <v>9</v>
      </c>
      <c r="G60" s="72" t="s">
        <v>28</v>
      </c>
      <c r="H60" s="73">
        <v>1947</v>
      </c>
      <c r="I60" s="73">
        <f t="shared" si="1"/>
        <v>1347</v>
      </c>
      <c r="J60" s="75" t="s">
        <v>47</v>
      </c>
      <c r="K60" s="73"/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D60" s="75"/>
      <c r="AE60" s="73"/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L60" s="72"/>
      <c r="AM60" s="72"/>
      <c r="AN60" s="73"/>
      <c r="AO60" s="73"/>
      <c r="AP60" s="72"/>
      <c r="AQ60" s="72"/>
      <c r="AR60" s="72"/>
      <c r="AS60" s="72"/>
      <c r="AT60" s="72"/>
      <c r="AU60" s="72"/>
      <c r="AV60" s="72"/>
      <c r="AW60" s="72"/>
      <c r="AX60" s="81"/>
      <c r="AY60" s="79">
        <v>79.7</v>
      </c>
      <c r="AZ60" s="71">
        <v>79.599999999999994</v>
      </c>
      <c r="BA60" s="71">
        <v>1017.5</v>
      </c>
      <c r="BB60" s="71">
        <v>1017.5</v>
      </c>
      <c r="BC60" s="72">
        <v>0</v>
      </c>
      <c r="BD60" s="72">
        <v>1</v>
      </c>
      <c r="BE60" s="72">
        <v>7.6</v>
      </c>
      <c r="BF60" s="72">
        <v>2</v>
      </c>
      <c r="BG60" s="72" t="s">
        <v>17</v>
      </c>
      <c r="BH60" s="72">
        <v>4</v>
      </c>
      <c r="BM60" s="92">
        <f t="shared" si="2"/>
        <v>0</v>
      </c>
      <c r="BN60" s="93">
        <f t="shared" si="5"/>
        <v>0</v>
      </c>
      <c r="BO60" s="93">
        <f t="shared" si="3"/>
        <v>0</v>
      </c>
      <c r="BP60" s="93">
        <f t="shared" si="4"/>
        <v>0</v>
      </c>
    </row>
    <row r="61" spans="1:68" s="20" customFormat="1" x14ac:dyDescent="0.25">
      <c r="A61" s="40">
        <v>42147</v>
      </c>
      <c r="B61" s="49" t="str">
        <f t="shared" si="0"/>
        <v>15143</v>
      </c>
      <c r="C61" s="20" t="s">
        <v>46</v>
      </c>
      <c r="D61" s="20" t="s">
        <v>64</v>
      </c>
      <c r="E61" s="27">
        <v>11</v>
      </c>
      <c r="F61" s="27">
        <v>1</v>
      </c>
      <c r="G61" s="27" t="s">
        <v>63</v>
      </c>
      <c r="H61" s="41">
        <v>1803</v>
      </c>
      <c r="I61" s="41">
        <f t="shared" si="1"/>
        <v>1203</v>
      </c>
      <c r="J61" s="22" t="s">
        <v>47</v>
      </c>
      <c r="K61" s="50"/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/>
      <c r="S61" s="53"/>
      <c r="T61" s="53"/>
      <c r="U61" s="53"/>
      <c r="V61" s="53"/>
      <c r="W61" s="53"/>
      <c r="X61" s="53"/>
      <c r="Y61" s="53"/>
      <c r="Z61" s="53"/>
      <c r="AA61" s="53"/>
      <c r="AB61" s="53"/>
      <c r="AD61" s="22"/>
      <c r="AE61" s="41"/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53">
        <v>0</v>
      </c>
      <c r="AL61" s="53"/>
      <c r="AM61" s="53"/>
      <c r="AN61" s="50"/>
      <c r="AO61" s="50"/>
      <c r="AP61" s="53"/>
      <c r="AQ61" s="53"/>
      <c r="AR61" s="53"/>
      <c r="AS61" s="53"/>
      <c r="AT61" s="53"/>
      <c r="AU61" s="53"/>
      <c r="AV61" s="53"/>
      <c r="AW61" s="53"/>
      <c r="AX61" s="54"/>
      <c r="AY61" s="41">
        <v>81.3</v>
      </c>
      <c r="AZ61" s="27">
        <v>82</v>
      </c>
      <c r="BA61" s="27">
        <v>1014</v>
      </c>
      <c r="BB61" s="27">
        <v>1013.6</v>
      </c>
      <c r="BC61" s="27">
        <v>0</v>
      </c>
      <c r="BD61" s="27">
        <v>1</v>
      </c>
      <c r="BE61" s="27">
        <v>12.6</v>
      </c>
      <c r="BF61" s="27">
        <v>2</v>
      </c>
      <c r="BG61" s="27" t="s">
        <v>17</v>
      </c>
      <c r="BH61" s="27">
        <v>5</v>
      </c>
      <c r="BM61" s="90">
        <f t="shared" si="2"/>
        <v>0</v>
      </c>
      <c r="BN61" s="91">
        <f t="shared" si="5"/>
        <v>0</v>
      </c>
      <c r="BO61" s="91">
        <f t="shared" si="3"/>
        <v>0</v>
      </c>
      <c r="BP61" s="91">
        <f t="shared" si="4"/>
        <v>0</v>
      </c>
    </row>
    <row r="62" spans="1:68" s="20" customFormat="1" x14ac:dyDescent="0.25">
      <c r="A62" s="40">
        <v>42147</v>
      </c>
      <c r="B62" s="49" t="str">
        <f t="shared" si="0"/>
        <v>15143</v>
      </c>
      <c r="C62" s="20" t="s">
        <v>46</v>
      </c>
      <c r="D62" s="20" t="s">
        <v>64</v>
      </c>
      <c r="E62" s="27">
        <v>11</v>
      </c>
      <c r="F62" s="27">
        <v>2</v>
      </c>
      <c r="G62" s="27" t="s">
        <v>63</v>
      </c>
      <c r="H62" s="41">
        <v>1811</v>
      </c>
      <c r="I62" s="41">
        <f t="shared" si="1"/>
        <v>1211</v>
      </c>
      <c r="J62" s="22" t="s">
        <v>47</v>
      </c>
      <c r="K62" s="50"/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/>
      <c r="S62" s="53"/>
      <c r="T62" s="53"/>
      <c r="U62" s="53"/>
      <c r="V62" s="53"/>
      <c r="W62" s="53"/>
      <c r="X62" s="53"/>
      <c r="Y62" s="53"/>
      <c r="Z62" s="53"/>
      <c r="AA62" s="53"/>
      <c r="AB62" s="53"/>
      <c r="AD62" s="22"/>
      <c r="AE62" s="41"/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53">
        <v>0</v>
      </c>
      <c r="AL62" s="53"/>
      <c r="AM62" s="53"/>
      <c r="AN62" s="50"/>
      <c r="AO62" s="50"/>
      <c r="AP62" s="53"/>
      <c r="AQ62" s="53"/>
      <c r="AR62" s="53"/>
      <c r="AS62" s="53"/>
      <c r="AT62" s="53"/>
      <c r="AU62" s="53"/>
      <c r="AV62" s="53"/>
      <c r="AW62" s="53"/>
      <c r="AX62" s="54"/>
      <c r="AY62" s="41">
        <v>81.3</v>
      </c>
      <c r="AZ62" s="27">
        <v>82</v>
      </c>
      <c r="BA62" s="27">
        <v>1014</v>
      </c>
      <c r="BB62" s="27">
        <v>1013.6</v>
      </c>
      <c r="BC62" s="27">
        <v>0</v>
      </c>
      <c r="BD62" s="27">
        <v>2</v>
      </c>
      <c r="BE62" s="27">
        <v>20.100000000000001</v>
      </c>
      <c r="BF62" s="27">
        <v>2</v>
      </c>
      <c r="BG62" s="27" t="s">
        <v>17</v>
      </c>
      <c r="BH62" s="27">
        <v>5</v>
      </c>
      <c r="BM62" s="90">
        <f t="shared" si="2"/>
        <v>0</v>
      </c>
      <c r="BN62" s="91">
        <f t="shared" si="5"/>
        <v>0</v>
      </c>
      <c r="BO62" s="91">
        <f t="shared" si="3"/>
        <v>0</v>
      </c>
      <c r="BP62" s="91">
        <f t="shared" si="4"/>
        <v>0</v>
      </c>
    </row>
    <row r="63" spans="1:68" s="20" customFormat="1" x14ac:dyDescent="0.25">
      <c r="A63" s="40">
        <v>42147</v>
      </c>
      <c r="B63" s="49" t="str">
        <f t="shared" si="0"/>
        <v>15143</v>
      </c>
      <c r="C63" s="20" t="s">
        <v>46</v>
      </c>
      <c r="D63" s="20" t="s">
        <v>64</v>
      </c>
      <c r="E63" s="27">
        <v>11</v>
      </c>
      <c r="F63" s="27">
        <v>3</v>
      </c>
      <c r="G63" s="27" t="s">
        <v>63</v>
      </c>
      <c r="H63" s="41">
        <v>1820</v>
      </c>
      <c r="I63" s="41">
        <f t="shared" si="1"/>
        <v>1220</v>
      </c>
      <c r="J63" s="22" t="s">
        <v>47</v>
      </c>
      <c r="K63" s="50"/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/>
      <c r="S63" s="53"/>
      <c r="T63" s="53"/>
      <c r="U63" s="53"/>
      <c r="V63" s="53"/>
      <c r="W63" s="53"/>
      <c r="X63" s="53"/>
      <c r="Y63" s="53"/>
      <c r="Z63" s="53"/>
      <c r="AA63" s="53"/>
      <c r="AB63" s="53"/>
      <c r="AD63" s="22"/>
      <c r="AE63" s="41"/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53">
        <v>0</v>
      </c>
      <c r="AL63" s="53"/>
      <c r="AM63" s="53"/>
      <c r="AN63" s="50"/>
      <c r="AO63" s="50"/>
      <c r="AP63" s="53"/>
      <c r="AQ63" s="53"/>
      <c r="AR63" s="53"/>
      <c r="AS63" s="53"/>
      <c r="AT63" s="53"/>
      <c r="AU63" s="53"/>
      <c r="AV63" s="53"/>
      <c r="AW63" s="53"/>
      <c r="AX63" s="54"/>
      <c r="AY63" s="41">
        <v>81.3</v>
      </c>
      <c r="AZ63" s="27">
        <v>82</v>
      </c>
      <c r="BA63" s="27">
        <v>1014</v>
      </c>
      <c r="BB63" s="27">
        <v>1013.6</v>
      </c>
      <c r="BC63" s="27">
        <v>0</v>
      </c>
      <c r="BD63" s="27">
        <v>2</v>
      </c>
      <c r="BE63" s="27">
        <v>16.7</v>
      </c>
      <c r="BF63" s="27">
        <v>2</v>
      </c>
      <c r="BG63" s="27" t="s">
        <v>17</v>
      </c>
      <c r="BH63" s="27">
        <v>5</v>
      </c>
      <c r="BM63" s="90">
        <f t="shared" si="2"/>
        <v>0</v>
      </c>
      <c r="BN63" s="91">
        <f t="shared" si="5"/>
        <v>0</v>
      </c>
      <c r="BO63" s="91">
        <f t="shared" si="3"/>
        <v>0</v>
      </c>
      <c r="BP63" s="91">
        <f t="shared" si="4"/>
        <v>0</v>
      </c>
    </row>
    <row r="64" spans="1:68" s="20" customFormat="1" x14ac:dyDescent="0.25">
      <c r="A64" s="40">
        <v>42147</v>
      </c>
      <c r="B64" s="49" t="str">
        <f t="shared" si="0"/>
        <v>15143</v>
      </c>
      <c r="C64" s="20" t="s">
        <v>46</v>
      </c>
      <c r="D64" s="20" t="s">
        <v>64</v>
      </c>
      <c r="E64" s="27">
        <v>11</v>
      </c>
      <c r="F64" s="27">
        <v>4</v>
      </c>
      <c r="G64" s="27" t="s">
        <v>63</v>
      </c>
      <c r="H64" s="41">
        <v>1828</v>
      </c>
      <c r="I64" s="41">
        <f t="shared" si="1"/>
        <v>1228</v>
      </c>
      <c r="J64" s="22" t="s">
        <v>47</v>
      </c>
      <c r="K64" s="50"/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/>
      <c r="S64" s="53"/>
      <c r="T64" s="53"/>
      <c r="U64" s="53"/>
      <c r="V64" s="53"/>
      <c r="W64" s="53"/>
      <c r="X64" s="53"/>
      <c r="Y64" s="53"/>
      <c r="Z64" s="53"/>
      <c r="AA64" s="53"/>
      <c r="AB64" s="53"/>
      <c r="AD64" s="22"/>
      <c r="AE64" s="41"/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53">
        <v>0</v>
      </c>
      <c r="AL64" s="53"/>
      <c r="AM64" s="53"/>
      <c r="AN64" s="50"/>
      <c r="AO64" s="50"/>
      <c r="AP64" s="53"/>
      <c r="AQ64" s="53"/>
      <c r="AR64" s="53"/>
      <c r="AS64" s="53"/>
      <c r="AT64" s="53"/>
      <c r="AU64" s="53"/>
      <c r="AV64" s="53"/>
      <c r="AW64" s="53"/>
      <c r="AX64" s="54"/>
      <c r="AY64" s="41">
        <v>81.3</v>
      </c>
      <c r="AZ64" s="27">
        <v>82</v>
      </c>
      <c r="BA64" s="27">
        <v>1014</v>
      </c>
      <c r="BB64" s="27">
        <v>1013.6</v>
      </c>
      <c r="BC64" s="27">
        <v>0</v>
      </c>
      <c r="BD64" s="27">
        <v>1</v>
      </c>
      <c r="BE64" s="27">
        <v>13.8</v>
      </c>
      <c r="BF64" s="27">
        <v>2</v>
      </c>
      <c r="BG64" s="27" t="s">
        <v>17</v>
      </c>
      <c r="BH64" s="27">
        <v>5</v>
      </c>
      <c r="BM64" s="90">
        <f t="shared" si="2"/>
        <v>0</v>
      </c>
      <c r="BN64" s="91">
        <f t="shared" si="5"/>
        <v>0</v>
      </c>
      <c r="BO64" s="91">
        <f t="shared" si="3"/>
        <v>0</v>
      </c>
      <c r="BP64" s="91">
        <f t="shared" si="4"/>
        <v>0</v>
      </c>
    </row>
    <row r="65" spans="1:68" s="27" customFormat="1" x14ac:dyDescent="0.25">
      <c r="A65" s="40">
        <v>42147</v>
      </c>
      <c r="B65" s="49" t="str">
        <f t="shared" si="0"/>
        <v>15143</v>
      </c>
      <c r="C65" s="20" t="s">
        <v>46</v>
      </c>
      <c r="D65" s="20" t="s">
        <v>64</v>
      </c>
      <c r="E65" s="27">
        <v>11</v>
      </c>
      <c r="F65" s="27">
        <v>5</v>
      </c>
      <c r="G65" s="27" t="s">
        <v>63</v>
      </c>
      <c r="H65" s="41">
        <v>1836</v>
      </c>
      <c r="I65" s="41">
        <f t="shared" si="1"/>
        <v>1236</v>
      </c>
      <c r="J65" s="22" t="s">
        <v>47</v>
      </c>
      <c r="K65" s="50"/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20"/>
      <c r="AD65" s="22"/>
      <c r="AE65" s="41"/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53">
        <v>0</v>
      </c>
      <c r="AL65" s="53"/>
      <c r="AM65" s="53"/>
      <c r="AN65" s="50"/>
      <c r="AO65" s="50"/>
      <c r="AP65" s="53"/>
      <c r="AQ65" s="53"/>
      <c r="AR65" s="53"/>
      <c r="AS65" s="53"/>
      <c r="AT65" s="53"/>
      <c r="AU65" s="53"/>
      <c r="AV65" s="53"/>
      <c r="AW65" s="53"/>
      <c r="AX65" s="54"/>
      <c r="AY65" s="41">
        <v>81.3</v>
      </c>
      <c r="AZ65" s="27">
        <v>82</v>
      </c>
      <c r="BA65" s="27">
        <v>1014</v>
      </c>
      <c r="BB65" s="27">
        <v>1013.6</v>
      </c>
      <c r="BC65" s="27">
        <v>0</v>
      </c>
      <c r="BD65" s="27">
        <v>2</v>
      </c>
      <c r="BE65" s="27">
        <v>10.8</v>
      </c>
      <c r="BF65" s="27">
        <v>2</v>
      </c>
      <c r="BG65" s="27" t="s">
        <v>17</v>
      </c>
      <c r="BH65" s="27">
        <v>5</v>
      </c>
      <c r="BM65" s="90">
        <f t="shared" si="2"/>
        <v>0</v>
      </c>
      <c r="BN65" s="91">
        <f t="shared" si="5"/>
        <v>0</v>
      </c>
      <c r="BO65" s="91">
        <f t="shared" si="3"/>
        <v>0</v>
      </c>
      <c r="BP65" s="91">
        <f t="shared" si="4"/>
        <v>0</v>
      </c>
    </row>
    <row r="66" spans="1:68" s="27" customFormat="1" x14ac:dyDescent="0.25">
      <c r="A66" s="40">
        <v>42147</v>
      </c>
      <c r="B66" s="49" t="str">
        <f t="shared" si="0"/>
        <v>15143</v>
      </c>
      <c r="C66" s="20" t="s">
        <v>46</v>
      </c>
      <c r="D66" s="20" t="s">
        <v>64</v>
      </c>
      <c r="E66" s="27">
        <v>11</v>
      </c>
      <c r="F66" s="27">
        <v>6</v>
      </c>
      <c r="G66" s="27" t="s">
        <v>63</v>
      </c>
      <c r="H66" s="41">
        <v>1843</v>
      </c>
      <c r="I66" s="41">
        <f t="shared" si="1"/>
        <v>1243</v>
      </c>
      <c r="J66" s="22" t="s">
        <v>47</v>
      </c>
      <c r="K66" s="50"/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20"/>
      <c r="AD66" s="22"/>
      <c r="AE66" s="41"/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53">
        <v>0</v>
      </c>
      <c r="AL66" s="53"/>
      <c r="AM66" s="53"/>
      <c r="AN66" s="50"/>
      <c r="AO66" s="50"/>
      <c r="AP66" s="53"/>
      <c r="AQ66" s="53"/>
      <c r="AR66" s="53"/>
      <c r="AS66" s="53"/>
      <c r="AT66" s="53"/>
      <c r="AU66" s="53"/>
      <c r="AV66" s="53"/>
      <c r="AW66" s="53"/>
      <c r="AX66" s="54"/>
      <c r="AY66" s="41">
        <v>81.3</v>
      </c>
      <c r="AZ66" s="27">
        <v>82</v>
      </c>
      <c r="BA66" s="27">
        <v>1014</v>
      </c>
      <c r="BB66" s="27">
        <v>1013.6</v>
      </c>
      <c r="BC66" s="27">
        <v>0</v>
      </c>
      <c r="BD66" s="27">
        <v>2</v>
      </c>
      <c r="BE66" s="27">
        <v>23.6</v>
      </c>
      <c r="BF66" s="27">
        <v>2</v>
      </c>
      <c r="BG66" s="27" t="s">
        <v>17</v>
      </c>
      <c r="BH66" s="27">
        <v>5</v>
      </c>
      <c r="BM66" s="90">
        <f t="shared" si="2"/>
        <v>0</v>
      </c>
      <c r="BN66" s="91">
        <f t="shared" si="5"/>
        <v>0</v>
      </c>
      <c r="BO66" s="91">
        <f t="shared" si="3"/>
        <v>0</v>
      </c>
      <c r="BP66" s="91">
        <f t="shared" si="4"/>
        <v>0</v>
      </c>
    </row>
    <row r="67" spans="1:68" s="27" customFormat="1" x14ac:dyDescent="0.25">
      <c r="A67" s="40">
        <v>42147</v>
      </c>
      <c r="B67" s="49" t="str">
        <f t="shared" si="0"/>
        <v>15143</v>
      </c>
      <c r="C67" s="20" t="s">
        <v>46</v>
      </c>
      <c r="D67" s="20" t="s">
        <v>64</v>
      </c>
      <c r="E67" s="27">
        <v>11</v>
      </c>
      <c r="F67" s="27">
        <v>7</v>
      </c>
      <c r="G67" s="27" t="s">
        <v>63</v>
      </c>
      <c r="H67" s="41">
        <v>1851</v>
      </c>
      <c r="I67" s="41">
        <f t="shared" si="1"/>
        <v>1251</v>
      </c>
      <c r="J67" s="22" t="s">
        <v>47</v>
      </c>
      <c r="K67" s="50"/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20"/>
      <c r="AD67" s="22"/>
      <c r="AE67" s="41"/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53">
        <v>0</v>
      </c>
      <c r="AL67" s="53"/>
      <c r="AM67" s="53"/>
      <c r="AN67" s="50"/>
      <c r="AO67" s="50"/>
      <c r="AP67" s="53"/>
      <c r="AQ67" s="53"/>
      <c r="AR67" s="53"/>
      <c r="AS67" s="53"/>
      <c r="AT67" s="53"/>
      <c r="AU67" s="53"/>
      <c r="AV67" s="53"/>
      <c r="AW67" s="53"/>
      <c r="AX67" s="54"/>
      <c r="AY67" s="41">
        <v>81.3</v>
      </c>
      <c r="AZ67" s="27">
        <v>82</v>
      </c>
      <c r="BA67" s="27">
        <v>1014</v>
      </c>
      <c r="BB67" s="27">
        <v>1013.6</v>
      </c>
      <c r="BC67" s="27">
        <v>1</v>
      </c>
      <c r="BD67" s="27">
        <v>1</v>
      </c>
      <c r="BE67" s="27">
        <v>18</v>
      </c>
      <c r="BF67" s="27">
        <v>2</v>
      </c>
      <c r="BG67" s="27" t="s">
        <v>17</v>
      </c>
      <c r="BH67" s="27">
        <v>5</v>
      </c>
      <c r="BM67" s="90">
        <f t="shared" si="2"/>
        <v>0</v>
      </c>
      <c r="BN67" s="91">
        <f t="shared" si="5"/>
        <v>0</v>
      </c>
      <c r="BO67" s="91">
        <f t="shared" si="3"/>
        <v>0</v>
      </c>
      <c r="BP67" s="91">
        <f t="shared" si="4"/>
        <v>0</v>
      </c>
    </row>
    <row r="68" spans="1:68" s="27" customFormat="1" x14ac:dyDescent="0.25">
      <c r="A68" s="40">
        <v>42147</v>
      </c>
      <c r="B68" s="49" t="str">
        <f>RIGHT(YEAR(A68),2)&amp;TEXT(A68-DATE(YEAR(A68),1,0),"000")</f>
        <v>15143</v>
      </c>
      <c r="C68" s="20" t="s">
        <v>46</v>
      </c>
      <c r="D68" s="20" t="s">
        <v>64</v>
      </c>
      <c r="E68" s="27">
        <v>11</v>
      </c>
      <c r="F68" s="27">
        <v>8</v>
      </c>
      <c r="G68" s="27" t="s">
        <v>63</v>
      </c>
      <c r="H68" s="41">
        <v>1858</v>
      </c>
      <c r="I68" s="41">
        <f>H68-600</f>
        <v>1258</v>
      </c>
      <c r="J68" s="22" t="s">
        <v>47</v>
      </c>
      <c r="K68" s="50"/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20"/>
      <c r="AD68" s="22"/>
      <c r="AE68" s="41"/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53">
        <v>0</v>
      </c>
      <c r="AL68" s="53"/>
      <c r="AM68" s="53"/>
      <c r="AN68" s="50"/>
      <c r="AO68" s="50"/>
      <c r="AP68" s="53"/>
      <c r="AQ68" s="53"/>
      <c r="AR68" s="53"/>
      <c r="AS68" s="53"/>
      <c r="AT68" s="53"/>
      <c r="AU68" s="53"/>
      <c r="AV68" s="53"/>
      <c r="AW68" s="53"/>
      <c r="AX68" s="54"/>
      <c r="AY68" s="41">
        <v>81.3</v>
      </c>
      <c r="AZ68" s="27">
        <v>82</v>
      </c>
      <c r="BA68" s="27">
        <v>1014</v>
      </c>
      <c r="BB68" s="27">
        <v>1013.6</v>
      </c>
      <c r="BC68" s="27">
        <v>1</v>
      </c>
      <c r="BD68" s="27">
        <v>1</v>
      </c>
      <c r="BE68" s="27">
        <v>22.4</v>
      </c>
      <c r="BF68" s="27">
        <v>2</v>
      </c>
      <c r="BG68" s="27" t="s">
        <v>17</v>
      </c>
      <c r="BH68" s="27">
        <v>5</v>
      </c>
      <c r="BM68" s="90">
        <f t="shared" si="2"/>
        <v>0</v>
      </c>
      <c r="BN68" s="91">
        <f t="shared" si="5"/>
        <v>0</v>
      </c>
      <c r="BO68" s="91">
        <f t="shared" si="3"/>
        <v>0</v>
      </c>
      <c r="BP68" s="91">
        <f t="shared" si="4"/>
        <v>0</v>
      </c>
    </row>
    <row r="69" spans="1:68" s="72" customFormat="1" x14ac:dyDescent="0.25">
      <c r="A69" s="69">
        <v>42147</v>
      </c>
      <c r="B69" s="70" t="str">
        <f>RIGHT(YEAR(A69),2)&amp;TEXT(A69-DATE(YEAR(A69),1,0),"000")</f>
        <v>15143</v>
      </c>
      <c r="C69" s="71" t="s">
        <v>46</v>
      </c>
      <c r="D69" s="71" t="s">
        <v>64</v>
      </c>
      <c r="E69" s="72">
        <v>11</v>
      </c>
      <c r="F69" s="72">
        <v>9</v>
      </c>
      <c r="G69" s="72" t="s">
        <v>63</v>
      </c>
      <c r="H69" s="73">
        <v>1906</v>
      </c>
      <c r="I69" s="73">
        <f>H69-600</f>
        <v>1306</v>
      </c>
      <c r="J69" s="75" t="s">
        <v>47</v>
      </c>
      <c r="K69" s="73"/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AA69" s="84" t="s">
        <v>66</v>
      </c>
      <c r="AB69" s="84" t="s">
        <v>67</v>
      </c>
      <c r="AC69" s="84"/>
      <c r="AD69" s="85">
        <f>COUNT(AD3:AD68)</f>
        <v>0</v>
      </c>
      <c r="AE69" s="73"/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v>0</v>
      </c>
      <c r="AN69" s="73"/>
      <c r="AO69" s="73"/>
      <c r="AX69" s="81"/>
      <c r="AY69" s="73">
        <v>81.3</v>
      </c>
      <c r="AZ69" s="72">
        <v>82</v>
      </c>
      <c r="BA69" s="72">
        <v>1014</v>
      </c>
      <c r="BB69" s="72">
        <v>1013.6</v>
      </c>
      <c r="BC69" s="72">
        <v>1</v>
      </c>
      <c r="BD69" s="72">
        <v>1</v>
      </c>
      <c r="BE69" s="72">
        <v>9.6</v>
      </c>
      <c r="BF69" s="72">
        <v>2</v>
      </c>
      <c r="BG69" s="72" t="s">
        <v>17</v>
      </c>
      <c r="BH69" s="72">
        <v>5</v>
      </c>
      <c r="BM69" s="92">
        <f t="shared" ref="BM69" si="6">IF(G69="B-C",IF(AND(SUM(L69:O69)=0,P69=1,Q69=0),1,IF(L69="-","-",0)),IF(AND(SUM(L69:O69)=0,P69=0,Q69=1),1,IF(L69="-","-",0)))</f>
        <v>0</v>
      </c>
      <c r="BN69" s="93">
        <f t="shared" si="5"/>
        <v>0</v>
      </c>
      <c r="BO69" s="93">
        <f t="shared" ref="BO69" si="7">IF(G69="B-C",IF(AND(SUM(L69:O69)=0,P69=0,Q69=1),1,IF(L69="-","-",0)),IF(AND(SUM(L69:O69)=0,P69=1,Q69=0),1,IF(L69="-","-",0)))</f>
        <v>0</v>
      </c>
      <c r="BP69" s="93">
        <f t="shared" ref="BP69" si="8">IF(AND(SUM(L69:O69)&gt;0,P69=0,Q69=0),1,IF(L69="-","-",0))</f>
        <v>0</v>
      </c>
    </row>
    <row r="70" spans="1:68" x14ac:dyDescent="0.25">
      <c r="A70" s="40"/>
      <c r="B70" s="7"/>
      <c r="AA70" s="63" t="s">
        <v>68</v>
      </c>
      <c r="AB70" s="63" t="s">
        <v>69</v>
      </c>
      <c r="AC70" s="63"/>
      <c r="AD70" s="64">
        <f>SUM(AD3:AD68)</f>
        <v>0</v>
      </c>
    </row>
    <row r="71" spans="1:68" x14ac:dyDescent="0.25">
      <c r="A71" s="40"/>
      <c r="B71" s="7"/>
      <c r="AA71" s="63"/>
      <c r="AB71" s="63" t="s">
        <v>70</v>
      </c>
      <c r="AC71" s="63"/>
      <c r="AD71" s="65">
        <f>COUNT(L4:L69)</f>
        <v>61</v>
      </c>
    </row>
    <row r="72" spans="1:68" x14ac:dyDescent="0.25">
      <c r="A72" s="40"/>
      <c r="B72" s="7"/>
      <c r="AA72" s="13" t="s">
        <v>77</v>
      </c>
      <c r="AD72" s="17">
        <v>129</v>
      </c>
    </row>
    <row r="73" spans="1:68" x14ac:dyDescent="0.25">
      <c r="B73" s="7"/>
    </row>
    <row r="74" spans="1:68" x14ac:dyDescent="0.25">
      <c r="B74" s="7"/>
    </row>
    <row r="75" spans="1:68" x14ac:dyDescent="0.25">
      <c r="B75" s="7"/>
    </row>
    <row r="76" spans="1:68" x14ac:dyDescent="0.25">
      <c r="B76" s="7"/>
    </row>
    <row r="77" spans="1:68" x14ac:dyDescent="0.25">
      <c r="B77" s="7"/>
    </row>
    <row r="78" spans="1:68" x14ac:dyDescent="0.25">
      <c r="B78" s="7"/>
    </row>
    <row r="79" spans="1:68" x14ac:dyDescent="0.25">
      <c r="B79" s="7"/>
    </row>
    <row r="80" spans="1:68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</sheetData>
  <mergeCells count="2">
    <mergeCell ref="K1:AD1"/>
    <mergeCell ref="AE1:AW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 </vt:lpstr>
      <vt:lpstr>Week3_AM </vt:lpstr>
      <vt:lpstr>Week3_PM  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2016-08-14T15:20:44Z</dcterms:modified>
</cp:coreProperties>
</file>