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9155" windowHeight="11820" activeTab="1"/>
  </bookViews>
  <sheets>
    <sheet name="EARIP Cost Breakdown (REVIS (2" sheetId="3" r:id="rId1"/>
    <sheet name="EARIP Cost Breakdown (REVISED)" sheetId="2" r:id="rId2"/>
  </sheets>
  <definedNames>
    <definedName name="_xlnm.Print_Area" localSheetId="0">'EARIP Cost Breakdown (REVIS (2'!$B$2:$K$63</definedName>
    <definedName name="_xlnm.Print_Area" localSheetId="1">'EARIP Cost Breakdown (REVISED)'!$B$3:$J$63</definedName>
  </definedNames>
  <calcPr calcId="145621" concurrentCalc="0"/>
</workbook>
</file>

<file path=xl/calcChain.xml><?xml version="1.0" encoding="utf-8"?>
<calcChain xmlns="http://schemas.openxmlformats.org/spreadsheetml/2006/main">
  <c r="L17" i="2" l="1"/>
  <c r="L15" i="2"/>
  <c r="M56" i="2"/>
  <c r="L50" i="2"/>
  <c r="L16" i="2"/>
  <c r="J21" i="2"/>
  <c r="M60" i="2"/>
  <c r="M54" i="2"/>
  <c r="M64" i="2"/>
  <c r="N71" i="3"/>
  <c r="G74" i="3"/>
  <c r="I60" i="2"/>
  <c r="F60" i="2"/>
  <c r="H60" i="2"/>
  <c r="G60" i="2"/>
  <c r="J19" i="2"/>
  <c r="K19" i="3"/>
  <c r="K59" i="3"/>
  <c r="C60" i="3"/>
  <c r="C60" i="2"/>
  <c r="J8" i="2"/>
  <c r="J7" i="2"/>
  <c r="K8" i="3"/>
  <c r="K7" i="3"/>
  <c r="J58" i="2"/>
  <c r="E60" i="2"/>
  <c r="D60" i="2"/>
  <c r="J60" i="3"/>
  <c r="K58" i="3"/>
  <c r="E60" i="3"/>
  <c r="D60" i="3"/>
  <c r="J52" i="2"/>
  <c r="K52" i="3"/>
  <c r="E54" i="3"/>
  <c r="C54" i="3"/>
  <c r="D35" i="3"/>
  <c r="D63" i="3"/>
  <c r="E35" i="3"/>
  <c r="E63" i="3"/>
  <c r="C35" i="3"/>
  <c r="C63" i="3"/>
  <c r="K62" i="3"/>
  <c r="K61" i="3"/>
  <c r="I60" i="3"/>
  <c r="H60" i="3"/>
  <c r="G60" i="3"/>
  <c r="F60" i="3"/>
  <c r="K57" i="3"/>
  <c r="K56" i="3"/>
  <c r="J54" i="3"/>
  <c r="I54" i="3"/>
  <c r="H54" i="3"/>
  <c r="G54" i="3"/>
  <c r="F54" i="3"/>
  <c r="D54" i="3"/>
  <c r="K53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J35" i="3"/>
  <c r="J63" i="3"/>
  <c r="I35" i="3"/>
  <c r="I63" i="3"/>
  <c r="H35" i="3"/>
  <c r="H63" i="3"/>
  <c r="G35" i="3"/>
  <c r="G63" i="3"/>
  <c r="F35" i="3"/>
  <c r="F63" i="3"/>
  <c r="K24" i="3"/>
  <c r="K23" i="3"/>
  <c r="K22" i="3"/>
  <c r="K21" i="3"/>
  <c r="K20" i="3"/>
  <c r="K18" i="3"/>
  <c r="K17" i="3"/>
  <c r="K16" i="3"/>
  <c r="K15" i="3"/>
  <c r="K14" i="3"/>
  <c r="K13" i="3"/>
  <c r="K12" i="3"/>
  <c r="K10" i="3"/>
  <c r="K9" i="3"/>
  <c r="K54" i="3"/>
  <c r="K60" i="3"/>
  <c r="K35" i="3"/>
  <c r="J50" i="2"/>
  <c r="I35" i="2"/>
  <c r="H35" i="2"/>
  <c r="G35" i="2"/>
  <c r="F35" i="2"/>
  <c r="E35" i="2"/>
  <c r="D35" i="2"/>
  <c r="C35" i="2"/>
  <c r="J24" i="2"/>
  <c r="K63" i="3"/>
  <c r="J47" i="2"/>
  <c r="J53" i="2"/>
  <c r="J46" i="2"/>
  <c r="J45" i="2"/>
  <c r="J44" i="2"/>
  <c r="J23" i="2"/>
  <c r="J20" i="2"/>
  <c r="J43" i="2"/>
  <c r="J42" i="2"/>
  <c r="J39" i="2"/>
  <c r="J38" i="2"/>
  <c r="J17" i="2"/>
  <c r="J18" i="2"/>
  <c r="J14" i="2"/>
  <c r="J12" i="2"/>
  <c r="J13" i="2"/>
  <c r="J62" i="2"/>
  <c r="J61" i="2"/>
  <c r="J57" i="2"/>
  <c r="J56" i="2"/>
  <c r="I54" i="2"/>
  <c r="I63" i="2"/>
  <c r="H54" i="2"/>
  <c r="H63" i="2"/>
  <c r="G54" i="2"/>
  <c r="G63" i="2"/>
  <c r="F54" i="2"/>
  <c r="F63" i="2"/>
  <c r="E54" i="2"/>
  <c r="E63" i="2"/>
  <c r="D54" i="2"/>
  <c r="D63" i="2"/>
  <c r="C54" i="2"/>
  <c r="C63" i="2"/>
  <c r="J49" i="2"/>
  <c r="J48" i="2"/>
  <c r="J41" i="2"/>
  <c r="J40" i="2"/>
  <c r="J37" i="2"/>
  <c r="J22" i="2"/>
  <c r="J16" i="2"/>
  <c r="J15" i="2"/>
  <c r="J10" i="2"/>
  <c r="J9" i="2"/>
  <c r="J35" i="2"/>
  <c r="J60" i="2"/>
  <c r="J54" i="2"/>
  <c r="J63" i="2"/>
</calcChain>
</file>

<file path=xl/sharedStrings.xml><?xml version="1.0" encoding="utf-8"?>
<sst xmlns="http://schemas.openxmlformats.org/spreadsheetml/2006/main" count="150" uniqueCount="72">
  <si>
    <t>Flow Protection Measures</t>
  </si>
  <si>
    <t>Project Management Costs</t>
  </si>
  <si>
    <t>Annual Costs (Years 1-7)</t>
  </si>
  <si>
    <t>NA</t>
  </si>
  <si>
    <t>TOTAL</t>
  </si>
  <si>
    <t>TOTAL Annual</t>
  </si>
  <si>
    <t>BOTH SYSTEMS - MODELING AND RESEARCH</t>
  </si>
  <si>
    <t>ACTIVITY</t>
  </si>
  <si>
    <t xml:space="preserve">  Other Measures</t>
  </si>
  <si>
    <t>Other Measures</t>
  </si>
  <si>
    <t>Table 7.1:  ANNUALIZED IMPLEMENTATION COSTS</t>
  </si>
  <si>
    <t>Flow-split management - old and new channels (§ 5.2.1)</t>
  </si>
  <si>
    <t>Decaying vegetation removal program (§ 5.2.4)</t>
  </si>
  <si>
    <t>Bio-monitoring (§ 6.3.1)</t>
  </si>
  <si>
    <t>Development of Mechanistic Ecological Model (§ 6.6.3)</t>
  </si>
  <si>
    <t>Prohibition of hazardous materials route (§ 5.2.7)</t>
  </si>
  <si>
    <t>BMPs for stormwater control (§ 5.7.6)</t>
  </si>
  <si>
    <t>Incentive program for low impact development (§ 5.7.6)</t>
  </si>
  <si>
    <t>Landa Lake and Comal River - aquatic vegetation restoration and maintenance (§ 5.2.2 except § 5.2.2.1)</t>
  </si>
  <si>
    <t>Sediment removal - Sewell Park (§ 5.3.6, § 5.4.4)</t>
  </si>
  <si>
    <t>Low Impact Development / BMPs (§ 5.7.3)</t>
  </si>
  <si>
    <t>Restoration of riparian zone with native vegetation (§ 5.7.1)</t>
  </si>
  <si>
    <t xml:space="preserve">          Prohibition of hazardous materials route (§ 5.3.4)</t>
  </si>
  <si>
    <t>CPM Stage V (§ 5.1.4)</t>
  </si>
  <si>
    <t>Regional Water Conservation Program (§ 5.1.3)</t>
  </si>
  <si>
    <t>Voluntary Irrigation Suspension Program Option (§ 5.1.2)</t>
  </si>
  <si>
    <t>Texas wild-rice enhancement and restoration (§ 5.3.1, § 5.4.1)</t>
  </si>
  <si>
    <t xml:space="preserve">          Management of public recreational use (§ 5.3.2.1)</t>
  </si>
  <si>
    <t>Administrative</t>
  </si>
  <si>
    <t>Riparian improvements and sediment removal specific to the Comal Springs riffle beetle (§ 5.2.8)</t>
  </si>
  <si>
    <t xml:space="preserve">Household hazardous waste program (§ 5.7.5)  </t>
  </si>
  <si>
    <t>Water Quality Monitoring (§ 5.7.4)</t>
  </si>
  <si>
    <r>
      <t>Restoration of riparian zone with native vegetation (</t>
    </r>
    <r>
      <rPr>
        <sz val="11"/>
        <color theme="1"/>
        <rFont val="Calibri"/>
        <family val="2"/>
      </rPr>
      <t>§ 5.7.1)</t>
    </r>
  </si>
  <si>
    <r>
      <t xml:space="preserve">Management of floating vegetation mats and litter removal (Spring Lake and San Marcos River) (§ 5.3.3, </t>
    </r>
    <r>
      <rPr>
        <sz val="11"/>
        <color theme="1"/>
        <rFont val="Calibri"/>
        <family val="2"/>
      </rPr>
      <t>§ 5.4.3</t>
    </r>
    <r>
      <rPr>
        <sz val="11"/>
        <color theme="1"/>
        <rFont val="Calibri"/>
        <family val="2"/>
        <scheme val="minor"/>
      </rPr>
      <t>)</t>
    </r>
  </si>
  <si>
    <r>
      <t xml:space="preserve">Recreation control in key areas (enforcement) (§ 5.3.2, </t>
    </r>
    <r>
      <rPr>
        <sz val="11"/>
        <color theme="1"/>
        <rFont val="Calibri"/>
        <family val="2"/>
      </rPr>
      <t>§5.4.2</t>
    </r>
    <r>
      <rPr>
        <sz val="11"/>
        <color theme="1"/>
        <rFont val="Calibri"/>
        <family val="2"/>
        <scheme val="minor"/>
      </rPr>
      <t>)</t>
    </r>
  </si>
  <si>
    <r>
      <t xml:space="preserve">Bank stabilization / Permenant access points (§ 5.3.7, </t>
    </r>
    <r>
      <rPr>
        <sz val="11"/>
        <color theme="1"/>
        <rFont val="Calibri"/>
        <family val="2"/>
      </rPr>
      <t>§ 5.4.5</t>
    </r>
    <r>
      <rPr>
        <sz val="11"/>
        <color theme="1"/>
        <rFont val="Calibri"/>
        <family val="2"/>
        <scheme val="minor"/>
      </rPr>
      <t>)</t>
    </r>
  </si>
  <si>
    <t>Annual Costs (Years 8-15)</t>
  </si>
  <si>
    <t>Table 7.1:  ANNUALIZED IMPLEMENTATION COSTS (Continued)</t>
  </si>
  <si>
    <t>Other Minimization and Mitigation Measures</t>
  </si>
  <si>
    <r>
      <rPr>
        <b/>
        <sz val="11"/>
        <color theme="1"/>
        <rFont val="Calibri"/>
        <family val="2"/>
        <scheme val="minor"/>
      </rPr>
      <t>SAN MARCOS SPRINGS -</t>
    </r>
    <r>
      <rPr>
        <sz val="11"/>
        <color theme="1"/>
        <rFont val="Calibri"/>
        <family val="2"/>
        <scheme val="minor"/>
      </rPr>
      <t xml:space="preserve"> Measures to Reduce the Impacts of Drought and Recreation and Enhance the Viability of the Listed Species</t>
    </r>
  </si>
  <si>
    <r>
      <rPr>
        <b/>
        <sz val="11"/>
        <color theme="1"/>
        <rFont val="Calibri"/>
        <family val="2"/>
        <scheme val="minor"/>
      </rPr>
      <t xml:space="preserve">COMAL SPRINGS - </t>
    </r>
    <r>
      <rPr>
        <sz val="11"/>
        <color theme="1"/>
        <rFont val="Calibri"/>
        <family val="2"/>
        <scheme val="minor"/>
      </rPr>
      <t>Measures to Reduce the Impacts of Drought and Recreation and Enhance the Viability of the Listed Species</t>
    </r>
  </si>
  <si>
    <r>
      <rPr>
        <b/>
        <sz val="11"/>
        <color theme="1"/>
        <rFont val="Calibri"/>
        <family val="2"/>
        <scheme val="minor"/>
      </rPr>
      <t xml:space="preserve">COMAL SPRINGS - </t>
    </r>
    <r>
      <rPr>
        <sz val="11"/>
        <color theme="1"/>
        <rFont val="Calibri"/>
        <family val="2"/>
        <scheme val="minor"/>
      </rPr>
      <t>Measures to Reduce the Impacts of Drought and Recreation Enhance the Viability of the Listed Species</t>
    </r>
  </si>
  <si>
    <r>
      <t>Old Channel ERPA</t>
    </r>
    <r>
      <rPr>
        <b/>
        <sz val="11"/>
        <color theme="1"/>
        <rFont val="Calibri"/>
        <family val="2"/>
        <scheme val="minor"/>
      </rPr>
      <t xml:space="preserve"> - </t>
    </r>
    <r>
      <rPr>
        <sz val="11"/>
        <color theme="1"/>
        <rFont val="Calibri"/>
        <family val="2"/>
        <scheme val="minor"/>
      </rPr>
      <t xml:space="preserve">Includes aquatic vegetation restoration and maintenance; limited channel modifications as necessary to enhance fountain darter habitat, and removal of the sediment island ( § 5.2.2.1) </t>
    </r>
  </si>
  <si>
    <t>Non-native animal species control (§ 5.2.5, § 5.2.9)</t>
  </si>
  <si>
    <t xml:space="preserve">Old Channel ERPA - Includes aquatic vegetation restoration and maintenance; limited channel modifications as necessary to enhance fountain darter habitat, and removal of the sediment island ( § 5.2.2.1) </t>
  </si>
  <si>
    <t>Gill Parasite Control and non-native snail removal program including optimization research (§ 5.2.6)</t>
  </si>
  <si>
    <t>Use of SAWS ASR for Springflow Protection Trade Off (§ 5.5.1)</t>
  </si>
  <si>
    <t>Aquatic vegetation restoration (non-native removal and native re-establishment) and maintenance - San Marcos River (§ 5.3.8, § 5.4.3, § 5.4.12)</t>
  </si>
  <si>
    <t>Non-native animal species control (§ 5.3.5, § 5.3.9, § 5.4.11, § 5.4.13)</t>
  </si>
  <si>
    <t>Sessom Creek sand bar removal (§ 5.4.6)</t>
  </si>
  <si>
    <r>
      <t>Bank stabilization / Permenant access points (§ 5.3.7</t>
    </r>
    <r>
      <rPr>
        <sz val="11"/>
        <color theme="1"/>
        <rFont val="Calibri"/>
        <family val="2"/>
        <scheme val="minor"/>
      </rPr>
      <t>)</t>
    </r>
  </si>
  <si>
    <t>Water Quality Monitoring and Protection (§ 5.7.2, 5.7.6)</t>
  </si>
  <si>
    <t xml:space="preserve">          Septic system registration and permitting program (§ 5.7.3)</t>
  </si>
  <si>
    <t xml:space="preserve">          Diversion of Surface Water (§ 5.3.5)</t>
  </si>
  <si>
    <r>
      <t xml:space="preserve">          Creation of Scientific Areas (</t>
    </r>
    <r>
      <rPr>
        <sz val="11"/>
        <color theme="1"/>
        <rFont val="Calibri"/>
        <family val="2"/>
      </rPr>
      <t>§ 5.6)</t>
    </r>
  </si>
  <si>
    <r>
      <t xml:space="preserve">          Creation of state scientifc areas (</t>
    </r>
    <r>
      <rPr>
        <sz val="11"/>
        <color theme="1"/>
        <rFont val="Calibri"/>
        <family val="2"/>
      </rPr>
      <t>§ 5.6)</t>
    </r>
  </si>
  <si>
    <t>Using SAWS ASR for springflow protection (§ 5.5.1)</t>
  </si>
  <si>
    <t xml:space="preserve">          Management of public recreational use (§ 5.2.3)</t>
  </si>
  <si>
    <t>Water quality monitoring and protection (§ 5.7.2 and 5.7.6)</t>
  </si>
  <si>
    <r>
      <t xml:space="preserve">          Management of golf course grounds (§ </t>
    </r>
    <r>
      <rPr>
        <sz val="11"/>
        <color theme="1"/>
        <rFont val="Calibri"/>
        <family val="2"/>
        <scheme val="minor"/>
      </rPr>
      <t>5.4.9)</t>
    </r>
  </si>
  <si>
    <t xml:space="preserve">          Boating in Spring Lake and Sewell Park (§ 5.3.10)</t>
  </si>
  <si>
    <t xml:space="preserve">          Diving Classes in Spring Lake (§ 5.4.7)</t>
  </si>
  <si>
    <t xml:space="preserve">          Diversion of Surface Water (§ 5.4.5)</t>
  </si>
  <si>
    <t xml:space="preserve">          Research Programs in Spring Lake (§ 5.4.8)</t>
  </si>
  <si>
    <t>Science ReviewPanel</t>
  </si>
  <si>
    <t>Science Review Panel</t>
  </si>
  <si>
    <t xml:space="preserve">   Obtaining Leases and Options for Water</t>
  </si>
  <si>
    <t xml:space="preserve">   O&amp;M Costs related to the actual use of the ASR</t>
  </si>
  <si>
    <t>Improve Groundwater Model</t>
  </si>
  <si>
    <t>BOTH SYSTEMS - NFHTC REFUGIA (§ 5.1.1)</t>
  </si>
  <si>
    <t>Applied Environmental Research at the USFWS NFHTC (§ 6.3.4)</t>
  </si>
  <si>
    <t>Gill parasite control and non-native snail removal program including optimization research(§ 5.2.6)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</si>
</sst>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 tint="-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auto="1"/>
      </left>
      <right style="medium">
        <color indexed="64"/>
      </right>
      <top style="thick">
        <color auto="1"/>
      </top>
      <bottom style="medium">
        <color auto="1"/>
      </bottom>
      <diagonal/>
    </border>
    <border>
      <left/>
      <right style="medium">
        <color indexed="64"/>
      </right>
      <top style="thick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4" fontId="0" fillId="0" borderId="0" xfId="0" applyNumberFormat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2" fontId="0" fillId="0" borderId="2" xfId="0" applyNumberFormat="1" applyBorder="1" applyAlignment="1">
      <alignment horizontal="center" vertical="center"/>
    </xf>
    <xf numFmtId="42" fontId="0" fillId="0" borderId="0" xfId="0" applyNumberFormat="1" applyBorder="1" applyAlignment="1">
      <alignment horizontal="center" vertical="center"/>
    </xf>
    <xf numFmtId="42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0" fillId="0" borderId="5" xfId="0" applyBorder="1" applyAlignment="1">
      <alignment wrapText="1"/>
    </xf>
    <xf numFmtId="42" fontId="0" fillId="0" borderId="6" xfId="0" applyNumberFormat="1" applyBorder="1" applyAlignment="1">
      <alignment horizontal="center" vertical="center"/>
    </xf>
    <xf numFmtId="42" fontId="0" fillId="0" borderId="7" xfId="0" applyNumberFormat="1" applyBorder="1" applyAlignment="1">
      <alignment horizontal="center" vertical="center"/>
    </xf>
    <xf numFmtId="42" fontId="0" fillId="0" borderId="8" xfId="0" applyNumberForma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0" fontId="0" fillId="0" borderId="14" xfId="0" applyBorder="1" applyAlignment="1">
      <alignment wrapText="1"/>
    </xf>
    <xf numFmtId="44" fontId="0" fillId="0" borderId="15" xfId="0" applyNumberFormat="1" applyBorder="1" applyAlignment="1">
      <alignment horizontal="center" vertical="center"/>
    </xf>
    <xf numFmtId="0" fontId="0" fillId="0" borderId="10" xfId="0" applyBorder="1" applyAlignment="1">
      <alignment wrapText="1"/>
    </xf>
    <xf numFmtId="42" fontId="0" fillId="0" borderId="13" xfId="0" applyNumberFormat="1" applyBorder="1" applyAlignment="1">
      <alignment horizontal="center" vertical="center"/>
    </xf>
    <xf numFmtId="0" fontId="0" fillId="0" borderId="16" xfId="0" applyBorder="1"/>
    <xf numFmtId="0" fontId="2" fillId="4" borderId="18" xfId="0" applyFont="1" applyFill="1" applyBorder="1" applyAlignment="1">
      <alignment horizontal="centerContinuous" vertical="center"/>
    </xf>
    <xf numFmtId="0" fontId="2" fillId="4" borderId="17" xfId="0" applyFont="1" applyFill="1" applyBorder="1" applyAlignment="1">
      <alignment horizontal="centerContinuous"/>
    </xf>
    <xf numFmtId="0" fontId="0" fillId="4" borderId="17" xfId="0" applyFill="1" applyBorder="1" applyAlignment="1">
      <alignment horizontal="centerContinuous"/>
    </xf>
    <xf numFmtId="0" fontId="0" fillId="3" borderId="0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44" fontId="0" fillId="0" borderId="20" xfId="0" applyNumberFormat="1" applyBorder="1" applyAlignment="1">
      <alignment horizontal="center" vertical="center"/>
    </xf>
    <xf numFmtId="42" fontId="0" fillId="0" borderId="21" xfId="0" applyNumberFormat="1" applyBorder="1" applyAlignment="1">
      <alignment horizontal="center" vertical="center"/>
    </xf>
    <xf numFmtId="42" fontId="0" fillId="0" borderId="22" xfId="0" applyNumberFormat="1" applyBorder="1" applyAlignment="1">
      <alignment horizontal="center" vertical="center"/>
    </xf>
    <xf numFmtId="42" fontId="0" fillId="0" borderId="23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wrapText="1"/>
    </xf>
    <xf numFmtId="42" fontId="0" fillId="0" borderId="21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44" fontId="0" fillId="0" borderId="14" xfId="0" applyNumberFormat="1" applyBorder="1" applyAlignment="1">
      <alignment horizontal="center" vertical="center"/>
    </xf>
    <xf numFmtId="42" fontId="0" fillId="0" borderId="1" xfId="0" applyNumberFormat="1" applyBorder="1" applyAlignment="1"/>
    <xf numFmtId="42" fontId="0" fillId="0" borderId="10" xfId="0" applyNumberFormat="1" applyBorder="1" applyAlignment="1"/>
    <xf numFmtId="164" fontId="0" fillId="0" borderId="1" xfId="0" applyNumberFormat="1" applyBorder="1" applyAlignment="1"/>
    <xf numFmtId="42" fontId="0" fillId="0" borderId="1" xfId="0" applyNumberFormat="1" applyBorder="1" applyAlignment="1">
      <alignment vertical="center"/>
    </xf>
    <xf numFmtId="42" fontId="0" fillId="0" borderId="1" xfId="0" applyNumberFormat="1" applyBorder="1" applyAlignment="1">
      <alignment horizontal="left" vertical="center"/>
    </xf>
    <xf numFmtId="42" fontId="0" fillId="0" borderId="5" xfId="0" applyNumberFormat="1" applyBorder="1" applyAlignment="1"/>
    <xf numFmtId="0" fontId="3" fillId="0" borderId="5" xfId="0" applyFont="1" applyBorder="1" applyAlignment="1">
      <alignment horizontal="center"/>
    </xf>
    <xf numFmtId="42" fontId="3" fillId="0" borderId="5" xfId="0" applyNumberFormat="1" applyFont="1" applyBorder="1" applyAlignment="1"/>
    <xf numFmtId="164" fontId="0" fillId="0" borderId="34" xfId="0" applyNumberFormat="1" applyBorder="1" applyAlignment="1">
      <alignment horizontal="center" vertical="center"/>
    </xf>
    <xf numFmtId="42" fontId="0" fillId="0" borderId="34" xfId="0" applyNumberFormat="1" applyBorder="1" applyAlignment="1">
      <alignment horizontal="center" vertical="center"/>
    </xf>
    <xf numFmtId="42" fontId="0" fillId="0" borderId="36" xfId="0" applyNumberFormat="1" applyBorder="1" applyAlignment="1">
      <alignment horizontal="center" vertical="center"/>
    </xf>
    <xf numFmtId="42" fontId="0" fillId="0" borderId="1" xfId="0" applyNumberFormat="1" applyBorder="1" applyAlignment="1">
      <alignment horizontal="center" vertical="center"/>
    </xf>
    <xf numFmtId="0" fontId="0" fillId="0" borderId="37" xfId="0" applyBorder="1"/>
    <xf numFmtId="164" fontId="0" fillId="0" borderId="36" xfId="0" applyNumberFormat="1" applyBorder="1" applyAlignment="1">
      <alignment horizontal="center" vertical="center"/>
    </xf>
    <xf numFmtId="42" fontId="0" fillId="0" borderId="39" xfId="0" applyNumberFormat="1" applyBorder="1" applyAlignment="1">
      <alignment horizontal="center" vertical="center"/>
    </xf>
    <xf numFmtId="42" fontId="0" fillId="0" borderId="0" xfId="0" applyNumberFormat="1" applyBorder="1" applyAlignment="1">
      <alignment horizontal="left" vertical="center"/>
    </xf>
    <xf numFmtId="42" fontId="0" fillId="0" borderId="34" xfId="0" applyNumberFormat="1" applyBorder="1" applyAlignment="1">
      <alignment horizontal="left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40" xfId="0" applyFont="1" applyBorder="1" applyAlignment="1">
      <alignment wrapText="1"/>
    </xf>
    <xf numFmtId="42" fontId="0" fillId="0" borderId="40" xfId="0" applyNumberFormat="1" applyBorder="1" applyAlignment="1">
      <alignment horizontal="center" vertical="center"/>
    </xf>
    <xf numFmtId="42" fontId="0" fillId="0" borderId="41" xfId="0" applyNumberFormat="1" applyBorder="1" applyAlignment="1">
      <alignment horizontal="center" vertical="center"/>
    </xf>
    <xf numFmtId="42" fontId="0" fillId="0" borderId="42" xfId="0" applyNumberFormat="1" applyBorder="1" applyAlignment="1">
      <alignment horizontal="center" vertical="center"/>
    </xf>
    <xf numFmtId="42" fontId="0" fillId="0" borderId="24" xfId="0" applyNumberFormat="1" applyBorder="1" applyAlignment="1"/>
    <xf numFmtId="164" fontId="0" fillId="0" borderId="40" xfId="0" applyNumberFormat="1" applyBorder="1" applyAlignment="1">
      <alignment horizontal="center" vertical="center"/>
    </xf>
    <xf numFmtId="164" fontId="0" fillId="0" borderId="41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42" fontId="0" fillId="0" borderId="34" xfId="0" applyNumberFormat="1" applyFill="1" applyBorder="1" applyAlignment="1">
      <alignment horizontal="center" vertical="center"/>
    </xf>
    <xf numFmtId="42" fontId="0" fillId="0" borderId="0" xfId="0" applyNumberFormat="1" applyFill="1" applyBorder="1" applyAlignment="1">
      <alignment horizontal="center" vertical="center"/>
    </xf>
    <xf numFmtId="42" fontId="0" fillId="0" borderId="21" xfId="0" applyNumberFormat="1" applyFill="1" applyBorder="1" applyAlignment="1">
      <alignment horizontal="center" vertical="center"/>
    </xf>
    <xf numFmtId="42" fontId="0" fillId="0" borderId="1" xfId="0" applyNumberFormat="1" applyFill="1" applyBorder="1" applyAlignment="1"/>
    <xf numFmtId="42" fontId="0" fillId="0" borderId="19" xfId="0" applyNumberForma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43" xfId="0" applyBorder="1"/>
    <xf numFmtId="0" fontId="0" fillId="0" borderId="2" xfId="0" applyBorder="1"/>
    <xf numFmtId="42" fontId="0" fillId="0" borderId="2" xfId="0" applyNumberFormat="1" applyFill="1" applyBorder="1" applyAlignment="1">
      <alignment horizontal="center" vertical="center"/>
    </xf>
    <xf numFmtId="164" fontId="0" fillId="0" borderId="34" xfId="0" applyNumberFormat="1" applyFill="1" applyBorder="1" applyAlignment="1">
      <alignment horizontal="center" vertical="center"/>
    </xf>
    <xf numFmtId="164" fontId="0" fillId="0" borderId="36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/>
    <xf numFmtId="42" fontId="0" fillId="0" borderId="36" xfId="0" applyNumberFormat="1" applyFill="1" applyBorder="1" applyAlignment="1">
      <alignment horizontal="center" vertical="center"/>
    </xf>
    <xf numFmtId="164" fontId="0" fillId="0" borderId="21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42" fontId="0" fillId="0" borderId="1" xfId="0" applyNumberFormat="1" applyFill="1" applyBorder="1" applyAlignment="1">
      <alignment vertical="center"/>
    </xf>
    <xf numFmtId="42" fontId="0" fillId="0" borderId="45" xfId="0" applyNumberFormat="1" applyBorder="1" applyAlignment="1">
      <alignment horizontal="center" vertical="center"/>
    </xf>
    <xf numFmtId="44" fontId="0" fillId="0" borderId="0" xfId="0" applyNumberFormat="1"/>
    <xf numFmtId="44" fontId="0" fillId="0" borderId="46" xfId="0" applyNumberFormat="1" applyBorder="1"/>
    <xf numFmtId="42" fontId="0" fillId="0" borderId="37" xfId="0" applyNumberFormat="1" applyBorder="1"/>
    <xf numFmtId="0" fontId="3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3" borderId="25" xfId="0" applyFill="1" applyBorder="1" applyAlignment="1"/>
    <xf numFmtId="0" fontId="0" fillId="3" borderId="16" xfId="0" applyFill="1" applyBorder="1" applyAlignment="1"/>
    <xf numFmtId="0" fontId="2" fillId="4" borderId="14" xfId="0" applyFont="1" applyFill="1" applyBorder="1" applyAlignment="1">
      <alignment horizontal="center" vertical="center" wrapText="1"/>
    </xf>
    <xf numFmtId="0" fontId="0" fillId="0" borderId="10" xfId="0" applyBorder="1" applyAlignment="1"/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0" fontId="0" fillId="3" borderId="26" xfId="0" applyFill="1" applyBorder="1" applyAlignment="1"/>
    <xf numFmtId="0" fontId="0" fillId="3" borderId="12" xfId="0" applyFill="1" applyBorder="1" applyAlignment="1">
      <alignment horizontal="left" vertical="center" wrapText="1"/>
    </xf>
    <xf numFmtId="0" fontId="0" fillId="0" borderId="11" xfId="0" applyBorder="1" applyAlignment="1"/>
    <xf numFmtId="0" fontId="0" fillId="0" borderId="32" xfId="0" applyBorder="1" applyAlignment="1"/>
    <xf numFmtId="0" fontId="0" fillId="2" borderId="4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42" fontId="5" fillId="5" borderId="2" xfId="0" applyNumberFormat="1" applyFont="1" applyFill="1" applyBorder="1" applyAlignment="1">
      <alignment horizontal="center" vertical="center"/>
    </xf>
    <xf numFmtId="42" fontId="5" fillId="5" borderId="0" xfId="0" applyNumberFormat="1" applyFont="1" applyFill="1" applyBorder="1" applyAlignment="1">
      <alignment horizontal="center" vertical="center"/>
    </xf>
    <xf numFmtId="42" fontId="5" fillId="5" borderId="44" xfId="0" applyNumberFormat="1" applyFont="1" applyFill="1" applyBorder="1" applyAlignment="1">
      <alignment horizontal="center" vertical="center"/>
    </xf>
    <xf numFmtId="42" fontId="0" fillId="5" borderId="2" xfId="0" applyNumberFormat="1" applyFill="1" applyBorder="1" applyAlignment="1">
      <alignment horizontal="center" vertical="center"/>
    </xf>
    <xf numFmtId="42" fontId="0" fillId="5" borderId="0" xfId="0" applyNumberFormat="1" applyFill="1" applyBorder="1" applyAlignment="1">
      <alignment horizontal="center" vertical="center"/>
    </xf>
    <xf numFmtId="42" fontId="0" fillId="5" borderId="44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opLeftCell="C51" workbookViewId="0">
      <selection activeCell="A11" sqref="A11:A61"/>
    </sheetView>
  </sheetViews>
  <sheetFormatPr defaultRowHeight="15" x14ac:dyDescent="0.25"/>
  <cols>
    <col min="1" max="1" width="48.7109375" customWidth="1"/>
    <col min="2" max="2" width="75.7109375" customWidth="1"/>
    <col min="3" max="3" width="15.140625" customWidth="1"/>
    <col min="4" max="5" width="14.28515625" customWidth="1"/>
    <col min="6" max="6" width="15.85546875" customWidth="1"/>
    <col min="7" max="7" width="14" customWidth="1"/>
    <col min="8" max="9" width="12.7109375" customWidth="1"/>
    <col min="10" max="10" width="13.140625" customWidth="1"/>
    <col min="11" max="11" width="19" customWidth="1"/>
    <col min="13" max="13" width="13.7109375" bestFit="1" customWidth="1"/>
    <col min="14" max="14" width="15.28515625" customWidth="1"/>
    <col min="16" max="16" width="13.7109375" bestFit="1" customWidth="1"/>
  </cols>
  <sheetData>
    <row r="1" spans="1:13" ht="15.75" thickBot="1" x14ac:dyDescent="0.3"/>
    <row r="2" spans="1:13" ht="19.5" thickBot="1" x14ac:dyDescent="0.35">
      <c r="B2" s="87" t="s">
        <v>37</v>
      </c>
      <c r="C2" s="88"/>
      <c r="D2" s="88"/>
      <c r="E2" s="88"/>
      <c r="F2" s="88"/>
      <c r="G2" s="88"/>
      <c r="H2" s="88"/>
      <c r="I2" s="88"/>
      <c r="J2" s="88"/>
      <c r="K2" s="89"/>
    </row>
    <row r="3" spans="1:13" ht="20.25" customHeight="1" thickTop="1" thickBot="1" x14ac:dyDescent="0.35">
      <c r="A3" s="90"/>
      <c r="B3" s="92" t="s">
        <v>7</v>
      </c>
      <c r="C3" s="19" t="s">
        <v>36</v>
      </c>
      <c r="D3" s="20"/>
      <c r="E3" s="20"/>
      <c r="F3" s="20"/>
      <c r="G3" s="21"/>
      <c r="H3" s="21"/>
      <c r="I3" s="21"/>
      <c r="J3" s="21"/>
      <c r="K3" s="34" t="s">
        <v>4</v>
      </c>
    </row>
    <row r="4" spans="1:13" ht="15.75" thickBot="1" x14ac:dyDescent="0.3">
      <c r="A4" s="91"/>
      <c r="B4" s="93"/>
      <c r="C4" s="28">
        <v>2020</v>
      </c>
      <c r="D4" s="23">
        <v>2021</v>
      </c>
      <c r="E4" s="23">
        <v>2022</v>
      </c>
      <c r="F4" s="23">
        <v>2023</v>
      </c>
      <c r="G4" s="23">
        <v>2024</v>
      </c>
      <c r="H4" s="23">
        <v>2025</v>
      </c>
      <c r="I4" s="23">
        <v>2026</v>
      </c>
      <c r="J4" s="22">
        <v>2027</v>
      </c>
      <c r="K4" s="35" t="s">
        <v>5</v>
      </c>
    </row>
    <row r="5" spans="1:13" ht="15.75" thickTop="1" x14ac:dyDescent="0.25">
      <c r="A5" s="94" t="s">
        <v>0</v>
      </c>
      <c r="B5" s="14" t="s">
        <v>23</v>
      </c>
      <c r="C5" s="15" t="s">
        <v>3</v>
      </c>
      <c r="D5" s="24" t="s">
        <v>3</v>
      </c>
      <c r="E5" s="24" t="s">
        <v>3</v>
      </c>
      <c r="F5" s="24" t="s">
        <v>3</v>
      </c>
      <c r="G5" s="24" t="s">
        <v>3</v>
      </c>
      <c r="H5" s="24" t="s">
        <v>3</v>
      </c>
      <c r="I5" s="24" t="s">
        <v>3</v>
      </c>
      <c r="J5" s="13" t="s">
        <v>3</v>
      </c>
      <c r="K5" s="36" t="s">
        <v>3</v>
      </c>
    </row>
    <row r="6" spans="1:13" x14ac:dyDescent="0.25">
      <c r="A6" s="95"/>
      <c r="B6" s="6" t="s">
        <v>56</v>
      </c>
      <c r="C6" s="105"/>
      <c r="D6" s="106"/>
      <c r="E6" s="106"/>
      <c r="F6" s="106"/>
      <c r="G6" s="106"/>
      <c r="H6" s="106"/>
      <c r="I6" s="106"/>
      <c r="J6" s="106"/>
      <c r="K6" s="107"/>
    </row>
    <row r="7" spans="1:13" x14ac:dyDescent="0.25">
      <c r="A7" s="95"/>
      <c r="B7" s="30" t="s">
        <v>66</v>
      </c>
      <c r="C7" s="66">
        <v>4759000</v>
      </c>
      <c r="D7" s="68">
        <v>4759000</v>
      </c>
      <c r="E7" s="68">
        <v>4759000</v>
      </c>
      <c r="F7" s="79">
        <v>4759000</v>
      </c>
      <c r="G7" s="68">
        <v>4759000</v>
      </c>
      <c r="H7" s="79">
        <v>4759000</v>
      </c>
      <c r="I7" s="68">
        <v>4759000</v>
      </c>
      <c r="J7" s="67">
        <v>4759000</v>
      </c>
      <c r="K7" s="69">
        <f>SUM(C7:J7)</f>
        <v>38072000</v>
      </c>
    </row>
    <row r="8" spans="1:13" x14ac:dyDescent="0.25">
      <c r="A8" s="95"/>
      <c r="B8" s="30" t="s">
        <v>67</v>
      </c>
      <c r="C8" s="66">
        <v>2194000</v>
      </c>
      <c r="D8" s="68">
        <v>2194000</v>
      </c>
      <c r="E8" s="68">
        <v>2194000</v>
      </c>
      <c r="F8" s="79">
        <v>2194000</v>
      </c>
      <c r="G8" s="68">
        <v>2194000</v>
      </c>
      <c r="H8" s="79">
        <v>2194000</v>
      </c>
      <c r="I8" s="68">
        <v>2194000</v>
      </c>
      <c r="J8" s="67">
        <v>2194000</v>
      </c>
      <c r="K8" s="69">
        <f>SUM(C8:J8)</f>
        <v>17552000</v>
      </c>
    </row>
    <row r="9" spans="1:13" x14ac:dyDescent="0.25">
      <c r="A9" s="95"/>
      <c r="B9" s="6" t="s">
        <v>24</v>
      </c>
      <c r="C9" s="3">
        <v>1973000</v>
      </c>
      <c r="D9" s="25">
        <v>1973000</v>
      </c>
      <c r="E9" s="25">
        <v>1479750</v>
      </c>
      <c r="F9" s="25">
        <v>986500</v>
      </c>
      <c r="G9" s="25">
        <v>493250</v>
      </c>
      <c r="H9" s="25">
        <v>493250</v>
      </c>
      <c r="I9" s="25">
        <v>493250</v>
      </c>
      <c r="J9" s="4">
        <v>493250</v>
      </c>
      <c r="K9" s="37">
        <f>SUM(C9:J9)</f>
        <v>8385250</v>
      </c>
    </row>
    <row r="10" spans="1:13" ht="15.75" thickBot="1" x14ac:dyDescent="0.3">
      <c r="A10" s="96"/>
      <c r="B10" s="16" t="s">
        <v>25</v>
      </c>
      <c r="C10" s="17">
        <v>4172000</v>
      </c>
      <c r="D10" s="26">
        <v>4172000</v>
      </c>
      <c r="E10" s="26">
        <v>4172000</v>
      </c>
      <c r="F10" s="26">
        <v>4172000</v>
      </c>
      <c r="G10" s="26">
        <v>4172000</v>
      </c>
      <c r="H10" s="26">
        <v>4172000</v>
      </c>
      <c r="I10" s="26">
        <v>4172000</v>
      </c>
      <c r="J10" s="12">
        <v>4172000</v>
      </c>
      <c r="K10" s="38">
        <f>SUM(C10:J10)</f>
        <v>33376000</v>
      </c>
    </row>
    <row r="11" spans="1:13" ht="42.75" customHeight="1" thickTop="1" x14ac:dyDescent="0.25">
      <c r="A11" s="97" t="s">
        <v>38</v>
      </c>
      <c r="B11" s="99" t="s">
        <v>39</v>
      </c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3" ht="16.5" customHeight="1" x14ac:dyDescent="0.25">
      <c r="A12" s="98"/>
      <c r="B12" s="6" t="s">
        <v>26</v>
      </c>
      <c r="C12" s="25">
        <v>100000</v>
      </c>
      <c r="D12" s="25">
        <v>100000</v>
      </c>
      <c r="E12" s="25">
        <v>100000</v>
      </c>
      <c r="F12" s="25">
        <v>100000</v>
      </c>
      <c r="G12" s="25">
        <v>100000</v>
      </c>
      <c r="H12" s="25">
        <v>100000</v>
      </c>
      <c r="I12" s="25">
        <v>100000</v>
      </c>
      <c r="J12" s="25">
        <v>100000</v>
      </c>
      <c r="K12" s="37">
        <f t="shared" ref="K12" si="0">SUM(C12:J12)</f>
        <v>800000</v>
      </c>
    </row>
    <row r="13" spans="1:13" ht="16.5" customHeight="1" x14ac:dyDescent="0.25">
      <c r="A13" s="98"/>
      <c r="B13" s="7" t="s">
        <v>19</v>
      </c>
      <c r="C13" s="25">
        <v>25000</v>
      </c>
      <c r="D13" s="25">
        <v>25000</v>
      </c>
      <c r="E13" s="25">
        <v>25000</v>
      </c>
      <c r="F13" s="25">
        <v>25000</v>
      </c>
      <c r="G13" s="25">
        <v>25000</v>
      </c>
      <c r="H13" s="25">
        <v>25000</v>
      </c>
      <c r="I13" s="25">
        <v>25000</v>
      </c>
      <c r="J13" s="25">
        <v>25000</v>
      </c>
      <c r="K13" s="37">
        <f>SUM(C13:J13)</f>
        <v>200000</v>
      </c>
    </row>
    <row r="14" spans="1:13" ht="34.5" customHeight="1" x14ac:dyDescent="0.25">
      <c r="A14" s="98"/>
      <c r="B14" s="7" t="s">
        <v>47</v>
      </c>
      <c r="C14" s="25">
        <v>50000</v>
      </c>
      <c r="D14" s="25">
        <v>50000</v>
      </c>
      <c r="E14" s="25">
        <v>50000</v>
      </c>
      <c r="F14" s="25">
        <v>50000</v>
      </c>
      <c r="G14" s="25">
        <v>50000</v>
      </c>
      <c r="H14" s="25">
        <v>50000</v>
      </c>
      <c r="I14" s="25">
        <v>50000</v>
      </c>
      <c r="J14" s="25">
        <v>50000</v>
      </c>
      <c r="K14" s="40">
        <f t="shared" ref="K14:K35" si="1">SUM(C14:J14)</f>
        <v>400000</v>
      </c>
    </row>
    <row r="15" spans="1:13" ht="39.75" customHeight="1" x14ac:dyDescent="0.25">
      <c r="A15" s="98"/>
      <c r="B15" s="29" t="s">
        <v>33</v>
      </c>
      <c r="C15" s="25">
        <v>80000</v>
      </c>
      <c r="D15" s="25">
        <v>80000</v>
      </c>
      <c r="E15" s="25">
        <v>80000</v>
      </c>
      <c r="F15" s="25">
        <v>80000</v>
      </c>
      <c r="G15" s="25">
        <v>80000</v>
      </c>
      <c r="H15" s="25">
        <v>80000</v>
      </c>
      <c r="I15" s="25">
        <v>80000</v>
      </c>
      <c r="J15" s="25">
        <v>80000</v>
      </c>
      <c r="K15" s="40">
        <f t="shared" si="1"/>
        <v>640000</v>
      </c>
    </row>
    <row r="16" spans="1:13" x14ac:dyDescent="0.25">
      <c r="A16" s="98"/>
      <c r="B16" s="6" t="s">
        <v>48</v>
      </c>
      <c r="C16" s="25">
        <v>35000</v>
      </c>
      <c r="D16" s="25">
        <v>35000</v>
      </c>
      <c r="E16" s="25">
        <v>35000</v>
      </c>
      <c r="F16" s="25">
        <v>35000</v>
      </c>
      <c r="G16" s="25">
        <v>35000</v>
      </c>
      <c r="H16" s="25">
        <v>35000</v>
      </c>
      <c r="I16" s="25">
        <v>35000</v>
      </c>
      <c r="J16" s="25">
        <v>35000</v>
      </c>
      <c r="K16" s="37">
        <f t="shared" si="1"/>
        <v>280000</v>
      </c>
      <c r="M16" s="49"/>
    </row>
    <row r="17" spans="1:11" x14ac:dyDescent="0.25">
      <c r="A17" s="98"/>
      <c r="B17" s="6" t="s">
        <v>49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37">
        <f t="shared" si="1"/>
        <v>0</v>
      </c>
    </row>
    <row r="18" spans="1:11" x14ac:dyDescent="0.25">
      <c r="A18" s="98"/>
      <c r="B18" s="6" t="s">
        <v>20</v>
      </c>
      <c r="C18" s="25">
        <v>200000</v>
      </c>
      <c r="D18" s="25">
        <v>200000</v>
      </c>
      <c r="E18" s="25">
        <v>200000</v>
      </c>
      <c r="F18" s="25">
        <v>200000</v>
      </c>
      <c r="G18" s="25">
        <v>200000</v>
      </c>
      <c r="H18" s="25">
        <v>200000</v>
      </c>
      <c r="I18" s="25">
        <v>200000</v>
      </c>
      <c r="J18" s="25">
        <v>200000</v>
      </c>
      <c r="K18" s="37">
        <f t="shared" si="1"/>
        <v>1600000</v>
      </c>
    </row>
    <row r="19" spans="1:11" x14ac:dyDescent="0.25">
      <c r="A19" s="98"/>
      <c r="B19" s="30" t="s">
        <v>34</v>
      </c>
      <c r="C19" s="80">
        <v>56000</v>
      </c>
      <c r="D19" s="80">
        <v>56000</v>
      </c>
      <c r="E19" s="80">
        <v>56000</v>
      </c>
      <c r="F19" s="80">
        <v>56000</v>
      </c>
      <c r="G19" s="80">
        <v>56000</v>
      </c>
      <c r="H19" s="80">
        <v>56000</v>
      </c>
      <c r="I19" s="80">
        <v>56000</v>
      </c>
      <c r="J19" s="80">
        <v>56000</v>
      </c>
      <c r="K19" s="78">
        <f>SUM(C19:J19)</f>
        <v>448000</v>
      </c>
    </row>
    <row r="20" spans="1:11" x14ac:dyDescent="0.25">
      <c r="A20" s="98"/>
      <c r="B20" s="6" t="s">
        <v>21</v>
      </c>
      <c r="C20" s="32">
        <v>20000</v>
      </c>
      <c r="D20" s="32">
        <v>20000</v>
      </c>
      <c r="E20" s="32">
        <v>20000</v>
      </c>
      <c r="F20" s="32">
        <v>20000</v>
      </c>
      <c r="G20" s="32">
        <v>20000</v>
      </c>
      <c r="H20" s="32">
        <v>20000</v>
      </c>
      <c r="I20" s="32">
        <v>20000</v>
      </c>
      <c r="J20" s="32">
        <v>20000</v>
      </c>
      <c r="K20" s="39">
        <f>SUM(C20:J20)</f>
        <v>160000</v>
      </c>
    </row>
    <row r="21" spans="1:11" x14ac:dyDescent="0.25">
      <c r="A21" s="98"/>
      <c r="B21" s="6" t="s">
        <v>35</v>
      </c>
      <c r="C21" s="32">
        <v>20000</v>
      </c>
      <c r="D21" s="32">
        <v>20000</v>
      </c>
      <c r="E21" s="32">
        <v>20000</v>
      </c>
      <c r="F21" s="32">
        <v>20000</v>
      </c>
      <c r="G21" s="32">
        <v>20000</v>
      </c>
      <c r="H21" s="32">
        <v>20000</v>
      </c>
      <c r="I21" s="32">
        <v>20000</v>
      </c>
      <c r="J21" s="32">
        <v>20000</v>
      </c>
      <c r="K21" s="39">
        <f>SUM(D21:J21)</f>
        <v>140000</v>
      </c>
    </row>
    <row r="22" spans="1:11" x14ac:dyDescent="0.25">
      <c r="A22" s="98"/>
      <c r="B22" s="6" t="s">
        <v>13</v>
      </c>
      <c r="C22" s="46">
        <v>200000</v>
      </c>
      <c r="D22" s="25">
        <v>200000</v>
      </c>
      <c r="E22" s="4">
        <v>200000</v>
      </c>
      <c r="F22" s="47">
        <v>200000</v>
      </c>
      <c r="G22" s="47">
        <v>200000</v>
      </c>
      <c r="H22" s="25">
        <v>200000</v>
      </c>
      <c r="I22" s="47">
        <v>200000</v>
      </c>
      <c r="J22" s="4">
        <v>200000</v>
      </c>
      <c r="K22" s="37">
        <f t="shared" si="1"/>
        <v>1600000</v>
      </c>
    </row>
    <row r="23" spans="1:11" x14ac:dyDescent="0.25">
      <c r="A23" s="98"/>
      <c r="B23" s="6" t="s">
        <v>58</v>
      </c>
      <c r="C23" s="47">
        <v>100000</v>
      </c>
      <c r="D23" s="47">
        <v>100000</v>
      </c>
      <c r="E23" s="47">
        <v>100000</v>
      </c>
      <c r="F23" s="47">
        <v>100000</v>
      </c>
      <c r="G23" s="47">
        <v>100000</v>
      </c>
      <c r="H23" s="47">
        <v>100000</v>
      </c>
      <c r="I23" s="47">
        <v>100000</v>
      </c>
      <c r="J23" s="47">
        <v>100000</v>
      </c>
      <c r="K23" s="37">
        <f t="shared" si="1"/>
        <v>800000</v>
      </c>
    </row>
    <row r="24" spans="1:11" x14ac:dyDescent="0.25">
      <c r="A24" s="98"/>
      <c r="B24" s="30" t="s">
        <v>30</v>
      </c>
      <c r="C24" s="25">
        <v>30000</v>
      </c>
      <c r="D24" s="25">
        <v>30000</v>
      </c>
      <c r="E24" s="25">
        <v>30000</v>
      </c>
      <c r="F24" s="25">
        <v>30000</v>
      </c>
      <c r="G24" s="25">
        <v>30000</v>
      </c>
      <c r="H24" s="25">
        <v>30000</v>
      </c>
      <c r="I24" s="25">
        <v>30000</v>
      </c>
      <c r="J24" s="25">
        <v>30000</v>
      </c>
      <c r="K24" s="37">
        <f>SUM(C24:J24)</f>
        <v>240000</v>
      </c>
    </row>
    <row r="25" spans="1:11" x14ac:dyDescent="0.25">
      <c r="A25" s="98"/>
      <c r="B25" s="6" t="s">
        <v>8</v>
      </c>
      <c r="C25" s="46"/>
      <c r="D25" s="47"/>
      <c r="E25" s="47"/>
      <c r="F25" s="25"/>
      <c r="G25" s="25"/>
      <c r="H25" s="25"/>
      <c r="I25" s="25"/>
      <c r="J25" s="4"/>
      <c r="K25" s="37"/>
    </row>
    <row r="26" spans="1:11" x14ac:dyDescent="0.25">
      <c r="A26" s="98"/>
      <c r="B26" s="6" t="s">
        <v>27</v>
      </c>
      <c r="C26" s="46">
        <v>0</v>
      </c>
      <c r="D26" s="47">
        <v>0</v>
      </c>
      <c r="E26" s="47">
        <v>0</v>
      </c>
      <c r="F26" s="25">
        <v>0</v>
      </c>
      <c r="G26" s="25">
        <v>0</v>
      </c>
      <c r="H26" s="25">
        <v>0</v>
      </c>
      <c r="I26" s="25">
        <v>0</v>
      </c>
      <c r="J26" s="4">
        <v>0</v>
      </c>
      <c r="K26" s="37">
        <v>0</v>
      </c>
    </row>
    <row r="27" spans="1:11" x14ac:dyDescent="0.25">
      <c r="A27" s="98"/>
      <c r="B27" s="6" t="s">
        <v>22</v>
      </c>
      <c r="C27" s="46">
        <v>0</v>
      </c>
      <c r="D27" s="47">
        <v>0</v>
      </c>
      <c r="E27" s="47">
        <v>0</v>
      </c>
      <c r="F27" s="25">
        <v>0</v>
      </c>
      <c r="G27" s="25">
        <v>0</v>
      </c>
      <c r="H27" s="25">
        <v>0</v>
      </c>
      <c r="I27" s="25">
        <v>0</v>
      </c>
      <c r="J27" s="4">
        <v>0</v>
      </c>
      <c r="K27" s="37">
        <v>0</v>
      </c>
    </row>
    <row r="28" spans="1:11" x14ac:dyDescent="0.25">
      <c r="A28" s="98"/>
      <c r="B28" s="6" t="s">
        <v>53</v>
      </c>
      <c r="C28" s="46">
        <v>0</v>
      </c>
      <c r="D28" s="47">
        <v>0</v>
      </c>
      <c r="E28" s="47">
        <v>0</v>
      </c>
      <c r="F28" s="25">
        <v>0</v>
      </c>
      <c r="G28" s="25">
        <v>0</v>
      </c>
      <c r="H28" s="25">
        <v>0</v>
      </c>
      <c r="I28" s="25">
        <v>0</v>
      </c>
      <c r="J28" s="4">
        <v>0</v>
      </c>
      <c r="K28" s="37">
        <v>0</v>
      </c>
    </row>
    <row r="29" spans="1:11" x14ac:dyDescent="0.25">
      <c r="A29" s="98"/>
      <c r="B29" s="6" t="s">
        <v>61</v>
      </c>
      <c r="C29" s="46">
        <v>0</v>
      </c>
      <c r="D29" s="47">
        <v>0</v>
      </c>
      <c r="E29" s="47">
        <v>0</v>
      </c>
      <c r="F29" s="25">
        <v>0</v>
      </c>
      <c r="G29" s="25">
        <v>0</v>
      </c>
      <c r="H29" s="25">
        <v>0</v>
      </c>
      <c r="I29" s="25">
        <v>0</v>
      </c>
      <c r="J29" s="4">
        <v>0</v>
      </c>
      <c r="K29" s="37">
        <v>0</v>
      </c>
    </row>
    <row r="30" spans="1:11" x14ac:dyDescent="0.25">
      <c r="A30" s="98"/>
      <c r="B30" s="6" t="s">
        <v>54</v>
      </c>
      <c r="C30" s="46">
        <v>0</v>
      </c>
      <c r="D30" s="47">
        <v>0</v>
      </c>
      <c r="E30" s="47">
        <v>0</v>
      </c>
      <c r="F30" s="25">
        <v>0</v>
      </c>
      <c r="G30" s="25">
        <v>0</v>
      </c>
      <c r="H30" s="25">
        <v>0</v>
      </c>
      <c r="I30" s="25">
        <v>0</v>
      </c>
      <c r="J30" s="4">
        <v>0</v>
      </c>
      <c r="K30" s="37">
        <v>0</v>
      </c>
    </row>
    <row r="31" spans="1:11" x14ac:dyDescent="0.25">
      <c r="A31" s="98"/>
      <c r="B31" s="6" t="s">
        <v>63</v>
      </c>
      <c r="C31" s="46">
        <v>0</v>
      </c>
      <c r="D31" s="47">
        <v>0</v>
      </c>
      <c r="E31" s="47">
        <v>0</v>
      </c>
      <c r="F31" s="25">
        <v>0</v>
      </c>
      <c r="G31" s="25">
        <v>0</v>
      </c>
      <c r="H31" s="25">
        <v>0</v>
      </c>
      <c r="I31" s="25">
        <v>0</v>
      </c>
      <c r="J31" s="4">
        <v>0</v>
      </c>
      <c r="K31" s="37">
        <v>0</v>
      </c>
    </row>
    <row r="32" spans="1:11" x14ac:dyDescent="0.25">
      <c r="A32" s="98"/>
      <c r="B32" s="6" t="s">
        <v>60</v>
      </c>
      <c r="C32" s="46">
        <v>0</v>
      </c>
      <c r="D32" s="47">
        <v>0</v>
      </c>
      <c r="E32" s="47">
        <v>0</v>
      </c>
      <c r="F32" s="25">
        <v>0</v>
      </c>
      <c r="G32" s="25">
        <v>0</v>
      </c>
      <c r="H32" s="25">
        <v>0</v>
      </c>
      <c r="I32" s="25">
        <v>0</v>
      </c>
      <c r="J32" s="4">
        <v>0</v>
      </c>
      <c r="K32" s="37">
        <v>0</v>
      </c>
    </row>
    <row r="33" spans="1:11" x14ac:dyDescent="0.25">
      <c r="A33" s="98"/>
      <c r="B33" s="30" t="s">
        <v>52</v>
      </c>
      <c r="C33" s="46">
        <v>0</v>
      </c>
      <c r="D33" s="47">
        <v>0</v>
      </c>
      <c r="E33" s="47">
        <v>0</v>
      </c>
      <c r="F33" s="25">
        <v>0</v>
      </c>
      <c r="G33" s="25">
        <v>0</v>
      </c>
      <c r="H33" s="25">
        <v>0</v>
      </c>
      <c r="I33" s="25">
        <v>0</v>
      </c>
      <c r="J33" s="4">
        <v>0</v>
      </c>
      <c r="K33" s="37">
        <v>0</v>
      </c>
    </row>
    <row r="34" spans="1:11" x14ac:dyDescent="0.25">
      <c r="A34" s="98"/>
      <c r="B34" s="30" t="s">
        <v>59</v>
      </c>
      <c r="C34" s="46">
        <v>0</v>
      </c>
      <c r="D34" s="47">
        <v>0</v>
      </c>
      <c r="E34" s="47">
        <v>0</v>
      </c>
      <c r="F34" s="25">
        <v>0</v>
      </c>
      <c r="G34" s="25">
        <v>0</v>
      </c>
      <c r="H34" s="25">
        <v>0</v>
      </c>
      <c r="I34" s="25">
        <v>0</v>
      </c>
      <c r="J34" s="4">
        <v>0</v>
      </c>
      <c r="K34" s="37">
        <v>0</v>
      </c>
    </row>
    <row r="35" spans="1:11" ht="15.75" thickBot="1" x14ac:dyDescent="0.3">
      <c r="A35" s="98"/>
      <c r="B35" s="6" t="s">
        <v>4</v>
      </c>
      <c r="C35" s="54">
        <f t="shared" ref="C35:E35" si="2">SUM(C12:C34)</f>
        <v>916000</v>
      </c>
      <c r="D35" s="33">
        <f t="shared" si="2"/>
        <v>916000</v>
      </c>
      <c r="E35" s="33">
        <f t="shared" si="2"/>
        <v>916000</v>
      </c>
      <c r="F35" s="32">
        <f t="shared" ref="F35:J35" si="3">SUM(F12:F34)</f>
        <v>916000</v>
      </c>
      <c r="G35" s="32">
        <f t="shared" si="3"/>
        <v>916000</v>
      </c>
      <c r="H35" s="32">
        <f t="shared" si="3"/>
        <v>916000</v>
      </c>
      <c r="I35" s="32">
        <f t="shared" si="3"/>
        <v>916000</v>
      </c>
      <c r="J35" s="33">
        <f t="shared" si="3"/>
        <v>916000</v>
      </c>
      <c r="K35" s="37">
        <f t="shared" si="1"/>
        <v>7328000</v>
      </c>
    </row>
    <row r="36" spans="1:11" ht="37.5" customHeight="1" x14ac:dyDescent="0.25">
      <c r="A36" s="98"/>
      <c r="B36" s="102" t="s">
        <v>40</v>
      </c>
      <c r="C36" s="103"/>
      <c r="D36" s="103"/>
      <c r="E36" s="103"/>
      <c r="F36" s="103"/>
      <c r="G36" s="103"/>
      <c r="H36" s="103"/>
      <c r="I36" s="103"/>
      <c r="J36" s="103"/>
      <c r="K36" s="104"/>
    </row>
    <row r="37" spans="1:11" ht="64.5" customHeight="1" x14ac:dyDescent="0.25">
      <c r="A37" s="98"/>
      <c r="B37" s="7" t="s">
        <v>42</v>
      </c>
      <c r="C37" s="25">
        <v>100000</v>
      </c>
      <c r="D37" s="25">
        <v>100000</v>
      </c>
      <c r="E37" s="25">
        <v>100000</v>
      </c>
      <c r="F37" s="25">
        <v>100000</v>
      </c>
      <c r="G37" s="25">
        <v>100000</v>
      </c>
      <c r="H37" s="25">
        <v>100000</v>
      </c>
      <c r="I37" s="25">
        <v>100000</v>
      </c>
      <c r="J37" s="25">
        <v>100000</v>
      </c>
      <c r="K37" s="40">
        <f t="shared" ref="K37:K49" si="4">SUM(C37:J37)</f>
        <v>800000</v>
      </c>
    </row>
    <row r="38" spans="1:11" ht="21.75" customHeight="1" x14ac:dyDescent="0.25">
      <c r="A38" s="98"/>
      <c r="B38" s="7" t="s">
        <v>11</v>
      </c>
      <c r="C38" s="31">
        <v>0</v>
      </c>
      <c r="D38" s="31">
        <v>0</v>
      </c>
      <c r="E38" s="52">
        <v>30000</v>
      </c>
      <c r="F38" s="31">
        <v>0</v>
      </c>
      <c r="G38" s="31">
        <v>0</v>
      </c>
      <c r="H38" s="31">
        <v>30000</v>
      </c>
      <c r="I38" s="31">
        <v>0</v>
      </c>
      <c r="J38" s="31">
        <v>0</v>
      </c>
      <c r="K38" s="41">
        <f t="shared" si="4"/>
        <v>60000</v>
      </c>
    </row>
    <row r="39" spans="1:11" ht="30" x14ac:dyDescent="0.25">
      <c r="A39" s="98"/>
      <c r="B39" s="7" t="s">
        <v>18</v>
      </c>
      <c r="C39" s="25">
        <v>50000</v>
      </c>
      <c r="D39" s="25">
        <v>50000</v>
      </c>
      <c r="E39" s="25">
        <v>50000</v>
      </c>
      <c r="F39" s="25">
        <v>50000</v>
      </c>
      <c r="G39" s="25">
        <v>50000</v>
      </c>
      <c r="H39" s="25">
        <v>50000</v>
      </c>
      <c r="I39" s="25">
        <v>50000</v>
      </c>
      <c r="J39" s="25">
        <v>50000</v>
      </c>
      <c r="K39" s="40">
        <f t="shared" si="4"/>
        <v>400000</v>
      </c>
    </row>
    <row r="40" spans="1:11" x14ac:dyDescent="0.25">
      <c r="A40" s="98"/>
      <c r="B40" s="6" t="s">
        <v>43</v>
      </c>
      <c r="C40" s="25">
        <v>75000</v>
      </c>
      <c r="D40" s="25">
        <v>75000</v>
      </c>
      <c r="E40" s="25">
        <v>75000</v>
      </c>
      <c r="F40" s="25">
        <v>75000</v>
      </c>
      <c r="G40" s="25">
        <v>75000</v>
      </c>
      <c r="H40" s="25">
        <v>75000</v>
      </c>
      <c r="I40" s="25">
        <v>75000</v>
      </c>
      <c r="J40" s="25">
        <v>75000</v>
      </c>
      <c r="K40" s="37">
        <f t="shared" si="4"/>
        <v>600000</v>
      </c>
    </row>
    <row r="41" spans="1:11" x14ac:dyDescent="0.25">
      <c r="A41" s="98"/>
      <c r="B41" s="6" t="s">
        <v>12</v>
      </c>
      <c r="C41" s="46">
        <v>15000</v>
      </c>
      <c r="D41" s="25">
        <v>15000</v>
      </c>
      <c r="E41" s="25">
        <v>15000</v>
      </c>
      <c r="F41" s="25">
        <v>15000</v>
      </c>
      <c r="G41" s="47">
        <v>15000</v>
      </c>
      <c r="H41" s="47">
        <v>15000</v>
      </c>
      <c r="I41" s="25">
        <v>15000</v>
      </c>
      <c r="J41" s="4">
        <v>15000</v>
      </c>
      <c r="K41" s="37">
        <f t="shared" si="4"/>
        <v>120000</v>
      </c>
    </row>
    <row r="42" spans="1:11" ht="30" x14ac:dyDescent="0.25">
      <c r="A42" s="98"/>
      <c r="B42" s="6" t="s">
        <v>29</v>
      </c>
      <c r="C42" s="25">
        <v>25000</v>
      </c>
      <c r="D42" s="25">
        <v>25000</v>
      </c>
      <c r="E42" s="25">
        <v>25000</v>
      </c>
      <c r="F42" s="25">
        <v>25000</v>
      </c>
      <c r="G42" s="25">
        <v>25000</v>
      </c>
      <c r="H42" s="25">
        <v>25000</v>
      </c>
      <c r="I42" s="25">
        <v>25000</v>
      </c>
      <c r="J42" s="25">
        <v>25000</v>
      </c>
      <c r="K42" s="40">
        <f t="shared" si="4"/>
        <v>200000</v>
      </c>
    </row>
    <row r="43" spans="1:11" ht="30" x14ac:dyDescent="0.25">
      <c r="A43" s="98"/>
      <c r="B43" s="6" t="s">
        <v>45</v>
      </c>
      <c r="C43" s="68">
        <v>75000</v>
      </c>
      <c r="D43" s="68">
        <v>75000</v>
      </c>
      <c r="E43" s="68">
        <v>75000</v>
      </c>
      <c r="F43" s="68">
        <v>75000</v>
      </c>
      <c r="G43" s="68">
        <v>75000</v>
      </c>
      <c r="H43" s="68">
        <v>75000</v>
      </c>
      <c r="I43" s="68">
        <v>75000</v>
      </c>
      <c r="J43" s="68">
        <v>75000</v>
      </c>
      <c r="K43" s="69">
        <f t="shared" si="4"/>
        <v>600000</v>
      </c>
    </row>
    <row r="44" spans="1:11" x14ac:dyDescent="0.25">
      <c r="A44" s="98"/>
      <c r="B44" s="30" t="s">
        <v>32</v>
      </c>
      <c r="C44" s="47">
        <v>100000</v>
      </c>
      <c r="D44" s="47">
        <v>100000</v>
      </c>
      <c r="E44" s="47">
        <v>100000</v>
      </c>
      <c r="F44" s="47">
        <v>100000</v>
      </c>
      <c r="G44" s="47">
        <v>100000</v>
      </c>
      <c r="H44" s="47">
        <v>100000</v>
      </c>
      <c r="I44" s="47">
        <v>100000</v>
      </c>
      <c r="J44" s="47">
        <v>100000</v>
      </c>
      <c r="K44" s="48">
        <f t="shared" si="4"/>
        <v>800000</v>
      </c>
    </row>
    <row r="45" spans="1:11" x14ac:dyDescent="0.25">
      <c r="A45" s="98"/>
      <c r="B45" s="6" t="s">
        <v>15</v>
      </c>
      <c r="C45" s="46">
        <v>0</v>
      </c>
      <c r="D45" s="47">
        <v>0</v>
      </c>
      <c r="E45" s="47">
        <v>0</v>
      </c>
      <c r="F45" s="25">
        <v>0</v>
      </c>
      <c r="G45" s="25">
        <v>0</v>
      </c>
      <c r="H45" s="25">
        <v>0</v>
      </c>
      <c r="I45" s="25">
        <v>0</v>
      </c>
      <c r="J45" s="4">
        <v>0</v>
      </c>
      <c r="K45" s="37">
        <f t="shared" si="4"/>
        <v>0</v>
      </c>
    </row>
    <row r="46" spans="1:11" x14ac:dyDescent="0.25">
      <c r="A46" s="98"/>
      <c r="B46" s="6" t="s">
        <v>16</v>
      </c>
      <c r="C46" s="46">
        <v>0</v>
      </c>
      <c r="D46" s="47">
        <v>0</v>
      </c>
      <c r="E46" s="47">
        <v>50000</v>
      </c>
      <c r="F46" s="25">
        <v>0</v>
      </c>
      <c r="G46" s="25">
        <v>0</v>
      </c>
      <c r="H46" s="25">
        <v>50000</v>
      </c>
      <c r="I46" s="25">
        <v>0</v>
      </c>
      <c r="J46" s="4">
        <v>0</v>
      </c>
      <c r="K46" s="37">
        <f t="shared" si="4"/>
        <v>100000</v>
      </c>
    </row>
    <row r="47" spans="1:11" x14ac:dyDescent="0.25">
      <c r="A47" s="98"/>
      <c r="B47" s="6" t="s">
        <v>17</v>
      </c>
      <c r="C47" s="47">
        <v>100000</v>
      </c>
      <c r="D47" s="47">
        <v>100000</v>
      </c>
      <c r="E47" s="47">
        <v>100000</v>
      </c>
      <c r="F47" s="47">
        <v>100000</v>
      </c>
      <c r="G47" s="47">
        <v>100000</v>
      </c>
      <c r="H47" s="47">
        <v>100000</v>
      </c>
      <c r="I47" s="47">
        <v>100000</v>
      </c>
      <c r="J47" s="47">
        <v>100000</v>
      </c>
      <c r="K47" s="37">
        <f t="shared" si="4"/>
        <v>800000</v>
      </c>
    </row>
    <row r="48" spans="1:11" x14ac:dyDescent="0.25">
      <c r="A48" s="98"/>
      <c r="B48" s="6" t="s">
        <v>13</v>
      </c>
      <c r="C48" s="46">
        <v>200000</v>
      </c>
      <c r="D48" s="4">
        <v>200000</v>
      </c>
      <c r="E48" s="47">
        <v>200000</v>
      </c>
      <c r="F48" s="4">
        <v>200000</v>
      </c>
      <c r="G48" s="4">
        <v>200000</v>
      </c>
      <c r="H48" s="4">
        <v>200000</v>
      </c>
      <c r="I48" s="47">
        <v>200000</v>
      </c>
      <c r="J48" s="4">
        <v>200000</v>
      </c>
      <c r="K48" s="37">
        <f t="shared" si="4"/>
        <v>1600000</v>
      </c>
    </row>
    <row r="49" spans="1:14" x14ac:dyDescent="0.25">
      <c r="A49" s="98"/>
      <c r="B49" s="6" t="s">
        <v>31</v>
      </c>
      <c r="C49" s="47">
        <v>100000</v>
      </c>
      <c r="D49" s="47">
        <v>100000</v>
      </c>
      <c r="E49" s="47">
        <v>100000</v>
      </c>
      <c r="F49" s="47">
        <v>100000</v>
      </c>
      <c r="G49" s="47">
        <v>100000</v>
      </c>
      <c r="H49" s="47">
        <v>100000</v>
      </c>
      <c r="I49" s="47">
        <v>100000</v>
      </c>
      <c r="J49" s="47">
        <v>100000</v>
      </c>
      <c r="K49" s="37">
        <f t="shared" si="4"/>
        <v>800000</v>
      </c>
    </row>
    <row r="50" spans="1:14" x14ac:dyDescent="0.25">
      <c r="A50" s="98"/>
      <c r="B50" s="30" t="s">
        <v>30</v>
      </c>
      <c r="C50" s="47">
        <v>30000</v>
      </c>
      <c r="D50" s="47">
        <v>30000</v>
      </c>
      <c r="E50" s="47">
        <v>30000</v>
      </c>
      <c r="F50" s="47">
        <v>30000</v>
      </c>
      <c r="G50" s="47">
        <v>30000</v>
      </c>
      <c r="H50" s="47">
        <v>30000</v>
      </c>
      <c r="I50" s="47">
        <v>30000</v>
      </c>
      <c r="J50" s="47">
        <v>30000</v>
      </c>
      <c r="K50" s="37">
        <f>SUM(C50:J50)</f>
        <v>240000</v>
      </c>
    </row>
    <row r="51" spans="1:14" x14ac:dyDescent="0.25">
      <c r="A51" s="98"/>
      <c r="B51" s="6" t="s">
        <v>9</v>
      </c>
      <c r="C51" s="46"/>
      <c r="D51" s="25"/>
      <c r="E51" s="47"/>
      <c r="F51" s="25"/>
      <c r="G51" s="25"/>
      <c r="H51" s="25"/>
      <c r="I51" s="25"/>
      <c r="J51" s="4"/>
      <c r="K51" s="37"/>
    </row>
    <row r="52" spans="1:14" x14ac:dyDescent="0.25">
      <c r="A52" s="98"/>
      <c r="B52" s="6" t="s">
        <v>55</v>
      </c>
      <c r="C52" s="46">
        <v>0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47">
        <v>0</v>
      </c>
      <c r="K52" s="37">
        <f>SUM(C52:J52)</f>
        <v>0</v>
      </c>
    </row>
    <row r="53" spans="1:14" x14ac:dyDescent="0.25">
      <c r="A53" s="98"/>
      <c r="B53" s="6" t="s">
        <v>57</v>
      </c>
      <c r="C53" s="46">
        <v>0</v>
      </c>
      <c r="D53" s="25">
        <v>0</v>
      </c>
      <c r="E53" s="47">
        <v>0</v>
      </c>
      <c r="F53" s="25">
        <v>0</v>
      </c>
      <c r="G53" s="25">
        <v>0</v>
      </c>
      <c r="H53" s="25">
        <v>0</v>
      </c>
      <c r="I53" s="25">
        <v>0</v>
      </c>
      <c r="J53" s="4">
        <v>0</v>
      </c>
      <c r="K53" s="37">
        <f>SUM(C53:J53)</f>
        <v>0</v>
      </c>
    </row>
    <row r="54" spans="1:14" ht="15.75" thickBot="1" x14ac:dyDescent="0.3">
      <c r="A54" s="98"/>
      <c r="B54" s="9" t="s">
        <v>4</v>
      </c>
      <c r="C54" s="54">
        <f t="shared" ref="C54:J54" si="5">SUM(C36:C53)</f>
        <v>870000</v>
      </c>
      <c r="D54" s="55">
        <f t="shared" si="5"/>
        <v>870000</v>
      </c>
      <c r="E54" s="55">
        <f t="shared" si="5"/>
        <v>950000</v>
      </c>
      <c r="F54" s="56">
        <f t="shared" si="5"/>
        <v>870000</v>
      </c>
      <c r="G54" s="56">
        <f t="shared" si="5"/>
        <v>870000</v>
      </c>
      <c r="H54" s="56">
        <f t="shared" si="5"/>
        <v>950000</v>
      </c>
      <c r="I54" s="56">
        <f t="shared" si="5"/>
        <v>870000</v>
      </c>
      <c r="J54" s="57">
        <f t="shared" si="5"/>
        <v>870000</v>
      </c>
      <c r="K54" s="42">
        <f t="shared" ref="K54" si="6">SUM(C54:J54)</f>
        <v>7120000</v>
      </c>
    </row>
    <row r="55" spans="1:14" x14ac:dyDescent="0.25">
      <c r="A55" s="98"/>
      <c r="B55" s="8" t="s">
        <v>6</v>
      </c>
      <c r="C55" s="3"/>
      <c r="D55" s="25"/>
      <c r="E55" s="25"/>
      <c r="F55" s="25"/>
      <c r="G55" s="25"/>
      <c r="H55" s="70"/>
      <c r="I55" s="25"/>
      <c r="J55" s="4"/>
      <c r="K55" s="37"/>
    </row>
    <row r="56" spans="1:14" x14ac:dyDescent="0.25">
      <c r="A56" s="98"/>
      <c r="B56" s="6" t="s">
        <v>14</v>
      </c>
      <c r="C56" s="46">
        <v>25000</v>
      </c>
      <c r="D56" s="25">
        <v>25000</v>
      </c>
      <c r="E56" s="25">
        <v>25000</v>
      </c>
      <c r="F56" s="25">
        <v>25000</v>
      </c>
      <c r="G56" s="25">
        <v>25000</v>
      </c>
      <c r="H56" s="25">
        <v>25000</v>
      </c>
      <c r="I56" s="25">
        <v>25000</v>
      </c>
      <c r="J56" s="4">
        <v>25000</v>
      </c>
      <c r="K56" s="37">
        <f t="shared" ref="K56:K62" si="7">SUM(C56:J56)</f>
        <v>200000</v>
      </c>
    </row>
    <row r="57" spans="1:14" x14ac:dyDescent="0.25">
      <c r="A57" s="98"/>
      <c r="B57" s="6" t="s">
        <v>70</v>
      </c>
      <c r="C57" s="3">
        <v>0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4">
        <v>0</v>
      </c>
      <c r="K57" s="40">
        <f t="shared" si="7"/>
        <v>0</v>
      </c>
    </row>
    <row r="58" spans="1:14" x14ac:dyDescent="0.25">
      <c r="A58" s="98"/>
      <c r="B58" s="72" t="s">
        <v>64</v>
      </c>
      <c r="C58" s="46">
        <v>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47">
        <v>0</v>
      </c>
      <c r="K58" s="40">
        <f t="shared" si="7"/>
        <v>0</v>
      </c>
    </row>
    <row r="59" spans="1:14" x14ac:dyDescent="0.25">
      <c r="A59" s="98"/>
      <c r="B59" s="81" t="s">
        <v>68</v>
      </c>
      <c r="C59" s="66">
        <v>0</v>
      </c>
      <c r="D59" s="68">
        <v>0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7">
        <v>0</v>
      </c>
      <c r="K59" s="82">
        <f>SUM(C59:J59)</f>
        <v>0</v>
      </c>
    </row>
    <row r="60" spans="1:14" ht="15.75" thickBot="1" x14ac:dyDescent="0.3">
      <c r="A60" s="98"/>
      <c r="B60" s="9" t="s">
        <v>4</v>
      </c>
      <c r="C60" s="10">
        <f>SUM(C56:C59)</f>
        <v>25000</v>
      </c>
      <c r="D60" s="27">
        <f>SUM(D56:D58)</f>
        <v>25000</v>
      </c>
      <c r="E60" s="27">
        <f>SUM(E56:E58)</f>
        <v>25000</v>
      </c>
      <c r="F60" s="27">
        <f t="shared" ref="F60:I60" si="8">SUM(F56:F57)</f>
        <v>25000</v>
      </c>
      <c r="G60" s="27">
        <f t="shared" si="8"/>
        <v>25000</v>
      </c>
      <c r="H60" s="27">
        <f t="shared" si="8"/>
        <v>25000</v>
      </c>
      <c r="I60" s="27">
        <f t="shared" si="8"/>
        <v>25000</v>
      </c>
      <c r="J60" s="11">
        <f>SUM(J56:J58)</f>
        <v>25000</v>
      </c>
      <c r="K60" s="42">
        <f t="shared" si="7"/>
        <v>200000</v>
      </c>
    </row>
    <row r="61" spans="1:14" ht="15.75" thickBot="1" x14ac:dyDescent="0.3">
      <c r="A61" s="91"/>
      <c r="B61" s="58" t="s">
        <v>69</v>
      </c>
      <c r="C61" s="59">
        <v>1678597</v>
      </c>
      <c r="D61" s="60">
        <v>1678597</v>
      </c>
      <c r="E61" s="60">
        <v>1678597</v>
      </c>
      <c r="F61" s="60">
        <v>1678597</v>
      </c>
      <c r="G61" s="60">
        <v>1678597</v>
      </c>
      <c r="H61" s="60">
        <v>1678597</v>
      </c>
      <c r="I61" s="60">
        <v>1678597</v>
      </c>
      <c r="J61" s="61">
        <v>1678597</v>
      </c>
      <c r="K61" s="62">
        <f t="shared" si="7"/>
        <v>13428776</v>
      </c>
    </row>
    <row r="62" spans="1:14" ht="16.5" thickTop="1" thickBot="1" x14ac:dyDescent="0.3">
      <c r="A62" s="71" t="s">
        <v>28</v>
      </c>
      <c r="B62" s="58" t="s">
        <v>1</v>
      </c>
      <c r="C62" s="63">
        <v>750000</v>
      </c>
      <c r="D62" s="64">
        <v>750000</v>
      </c>
      <c r="E62" s="64">
        <v>750000</v>
      </c>
      <c r="F62" s="64">
        <v>750000</v>
      </c>
      <c r="G62" s="64">
        <v>750000</v>
      </c>
      <c r="H62" s="64">
        <v>750000</v>
      </c>
      <c r="I62" s="64">
        <v>750000</v>
      </c>
      <c r="J62" s="65">
        <v>750000</v>
      </c>
      <c r="K62" s="62">
        <f t="shared" si="7"/>
        <v>6000000</v>
      </c>
    </row>
    <row r="63" spans="1:14" ht="19.5" thickBot="1" x14ac:dyDescent="0.35">
      <c r="A63" s="18"/>
      <c r="B63" s="43" t="s">
        <v>4</v>
      </c>
      <c r="C63" s="83">
        <f>+C7+C8+C9+C10+C35+C54+C60+C61+C62</f>
        <v>17337597</v>
      </c>
      <c r="D63" s="60">
        <f t="shared" ref="D63:J63" si="9">+D7+D8+D9+D10+D35+D54+D60+D61+D62</f>
        <v>17337597</v>
      </c>
      <c r="E63" s="60">
        <f t="shared" si="9"/>
        <v>16924347</v>
      </c>
      <c r="F63" s="60">
        <f t="shared" si="9"/>
        <v>16351097</v>
      </c>
      <c r="G63" s="60">
        <f t="shared" si="9"/>
        <v>15857847</v>
      </c>
      <c r="H63" s="60">
        <f t="shared" si="9"/>
        <v>15937847</v>
      </c>
      <c r="I63" s="60">
        <f t="shared" si="9"/>
        <v>15857847</v>
      </c>
      <c r="J63" s="11">
        <f t="shared" si="9"/>
        <v>15857847</v>
      </c>
      <c r="K63" s="44">
        <f t="shared" ref="K63" si="10">SUM(C63:J63)</f>
        <v>131462026</v>
      </c>
      <c r="M63" s="5"/>
      <c r="N63" s="5"/>
    </row>
    <row r="64" spans="1:14" ht="15.75" thickTop="1" x14ac:dyDescent="0.25">
      <c r="C64" s="1"/>
      <c r="D64" s="1"/>
      <c r="E64" s="1"/>
      <c r="F64" s="1"/>
      <c r="G64" s="1"/>
      <c r="H64" s="1"/>
      <c r="I64" s="1"/>
      <c r="J64" s="1"/>
      <c r="K64" s="2"/>
    </row>
    <row r="67" spans="2:14" x14ac:dyDescent="0.25">
      <c r="B67" s="73"/>
    </row>
    <row r="71" spans="2:14" x14ac:dyDescent="0.25">
      <c r="N71" s="84">
        <f>G74/15</f>
        <v>17460530.333333332</v>
      </c>
    </row>
    <row r="73" spans="2:14" ht="19.5" thickBot="1" x14ac:dyDescent="0.35">
      <c r="G73" s="44"/>
    </row>
    <row r="74" spans="2:14" x14ac:dyDescent="0.25">
      <c r="G74" s="5">
        <f>K63+130445929</f>
        <v>261907955</v>
      </c>
    </row>
    <row r="75" spans="2:14" x14ac:dyDescent="0.25">
      <c r="G75" s="84"/>
    </row>
  </sheetData>
  <mergeCells count="8">
    <mergeCell ref="B2:K2"/>
    <mergeCell ref="A3:A4"/>
    <mergeCell ref="B3:B4"/>
    <mergeCell ref="A5:A10"/>
    <mergeCell ref="A11:A61"/>
    <mergeCell ref="B11:K11"/>
    <mergeCell ref="B36:K36"/>
    <mergeCell ref="C6:K6"/>
  </mergeCells>
  <printOptions horizontalCentered="1" verticalCentered="1"/>
  <pageMargins left="0.2" right="0.2" top="0.25" bottom="0.25" header="0.3" footer="0.3"/>
  <pageSetup scale="5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topLeftCell="C46" workbookViewId="0">
      <selection activeCell="L17" sqref="L17"/>
    </sheetView>
  </sheetViews>
  <sheetFormatPr defaultRowHeight="15" x14ac:dyDescent="0.25"/>
  <cols>
    <col min="1" max="1" width="48.7109375" customWidth="1"/>
    <col min="2" max="2" width="75.7109375" customWidth="1"/>
    <col min="3" max="3" width="15.140625" customWidth="1"/>
    <col min="4" max="4" width="14.28515625" customWidth="1"/>
    <col min="5" max="5" width="15.85546875" customWidth="1"/>
    <col min="6" max="6" width="14" customWidth="1"/>
    <col min="7" max="8" width="12.7109375" customWidth="1"/>
    <col min="9" max="9" width="13.140625" customWidth="1"/>
    <col min="10" max="10" width="19" customWidth="1"/>
    <col min="12" max="12" width="16.28515625" bestFit="1" customWidth="1"/>
    <col min="13" max="13" width="15.28515625" customWidth="1"/>
    <col min="15" max="15" width="13.7109375" bestFit="1" customWidth="1"/>
  </cols>
  <sheetData>
    <row r="1" spans="1:12" ht="15.75" thickBot="1" x14ac:dyDescent="0.3"/>
    <row r="2" spans="1:12" ht="19.5" thickBot="1" x14ac:dyDescent="0.35">
      <c r="B2" s="87" t="s">
        <v>10</v>
      </c>
      <c r="C2" s="88"/>
      <c r="D2" s="88"/>
      <c r="E2" s="88"/>
      <c r="F2" s="88"/>
      <c r="G2" s="88"/>
      <c r="H2" s="88"/>
      <c r="I2" s="88"/>
      <c r="J2" s="89"/>
    </row>
    <row r="3" spans="1:12" ht="20.25" customHeight="1" thickTop="1" thickBot="1" x14ac:dyDescent="0.35">
      <c r="A3" s="90"/>
      <c r="B3" s="92" t="s">
        <v>7</v>
      </c>
      <c r="C3" s="19" t="s">
        <v>2</v>
      </c>
      <c r="D3" s="20"/>
      <c r="E3" s="20"/>
      <c r="F3" s="21"/>
      <c r="G3" s="21"/>
      <c r="H3" s="21"/>
      <c r="I3" s="21"/>
      <c r="J3" s="34" t="s">
        <v>4</v>
      </c>
    </row>
    <row r="4" spans="1:12" ht="15.75" thickBot="1" x14ac:dyDescent="0.3">
      <c r="A4" s="91"/>
      <c r="B4" s="93"/>
      <c r="C4" s="28">
        <v>2013</v>
      </c>
      <c r="D4" s="23">
        <v>2014</v>
      </c>
      <c r="E4" s="23">
        <v>2015</v>
      </c>
      <c r="F4" s="23">
        <v>2016</v>
      </c>
      <c r="G4" s="23">
        <v>2017</v>
      </c>
      <c r="H4" s="23">
        <v>2018</v>
      </c>
      <c r="I4" s="22">
        <v>2019</v>
      </c>
      <c r="J4" s="35" t="s">
        <v>5</v>
      </c>
    </row>
    <row r="5" spans="1:12" ht="15.75" thickTop="1" x14ac:dyDescent="0.25">
      <c r="A5" s="94" t="s">
        <v>0</v>
      </c>
      <c r="B5" s="14" t="s">
        <v>23</v>
      </c>
      <c r="C5" s="15" t="s">
        <v>3</v>
      </c>
      <c r="D5" s="24" t="s">
        <v>3</v>
      </c>
      <c r="E5" s="24" t="s">
        <v>3</v>
      </c>
      <c r="F5" s="24" t="s">
        <v>3</v>
      </c>
      <c r="G5" s="24" t="s">
        <v>3</v>
      </c>
      <c r="H5" s="24" t="s">
        <v>3</v>
      </c>
      <c r="I5" s="13" t="s">
        <v>3</v>
      </c>
      <c r="J5" s="36"/>
    </row>
    <row r="6" spans="1:12" x14ac:dyDescent="0.25">
      <c r="A6" s="95"/>
      <c r="B6" s="6" t="s">
        <v>46</v>
      </c>
      <c r="C6" s="108"/>
      <c r="D6" s="109"/>
      <c r="E6" s="109"/>
      <c r="F6" s="109"/>
      <c r="G6" s="109"/>
      <c r="H6" s="109"/>
      <c r="I6" s="109"/>
      <c r="J6" s="110"/>
    </row>
    <row r="7" spans="1:12" x14ac:dyDescent="0.25">
      <c r="A7" s="95"/>
      <c r="B7" s="30" t="s">
        <v>66</v>
      </c>
      <c r="C7" s="66">
        <v>4759000</v>
      </c>
      <c r="D7" s="79">
        <v>4759000</v>
      </c>
      <c r="E7" s="68">
        <v>4759000</v>
      </c>
      <c r="F7" s="68">
        <v>4759000</v>
      </c>
      <c r="G7" s="79">
        <v>4759000</v>
      </c>
      <c r="H7" s="68">
        <v>4759000</v>
      </c>
      <c r="I7" s="79">
        <v>4759000</v>
      </c>
      <c r="J7" s="69">
        <f>SUM(C7:I7)</f>
        <v>33313000</v>
      </c>
    </row>
    <row r="8" spans="1:12" x14ac:dyDescent="0.25">
      <c r="A8" s="95"/>
      <c r="B8" s="30" t="s">
        <v>67</v>
      </c>
      <c r="C8" s="66">
        <v>2194000</v>
      </c>
      <c r="D8" s="79">
        <v>2194000</v>
      </c>
      <c r="E8" s="68">
        <v>2194000</v>
      </c>
      <c r="F8" s="68">
        <v>2194000</v>
      </c>
      <c r="G8" s="79">
        <v>2194000</v>
      </c>
      <c r="H8" s="68">
        <v>2194000</v>
      </c>
      <c r="I8" s="79">
        <v>2194000</v>
      </c>
      <c r="J8" s="69">
        <f>SUM(C8:I8)</f>
        <v>15358000</v>
      </c>
    </row>
    <row r="9" spans="1:12" x14ac:dyDescent="0.25">
      <c r="A9" s="95"/>
      <c r="B9" s="6" t="s">
        <v>24</v>
      </c>
      <c r="C9" s="3">
        <v>493250</v>
      </c>
      <c r="D9" s="25">
        <v>986500</v>
      </c>
      <c r="E9" s="25">
        <v>1973000</v>
      </c>
      <c r="F9" s="25">
        <v>1973000</v>
      </c>
      <c r="G9" s="25">
        <v>1973000</v>
      </c>
      <c r="H9" s="25">
        <v>1973000</v>
      </c>
      <c r="I9" s="4">
        <v>1973000</v>
      </c>
      <c r="J9" s="37">
        <f>SUM(C9:I9)</f>
        <v>11344750</v>
      </c>
    </row>
    <row r="10" spans="1:12" ht="15.75" thickBot="1" x14ac:dyDescent="0.3">
      <c r="A10" s="96"/>
      <c r="B10" s="16" t="s">
        <v>25</v>
      </c>
      <c r="C10" s="17">
        <v>4172000</v>
      </c>
      <c r="D10" s="26">
        <v>4172000</v>
      </c>
      <c r="E10" s="26">
        <v>4172000</v>
      </c>
      <c r="F10" s="26">
        <v>4172000</v>
      </c>
      <c r="G10" s="26">
        <v>4172000</v>
      </c>
      <c r="H10" s="26">
        <v>4172000</v>
      </c>
      <c r="I10" s="12">
        <v>4172000</v>
      </c>
      <c r="J10" s="38">
        <f>SUM(C10:I10)</f>
        <v>29204000</v>
      </c>
    </row>
    <row r="11" spans="1:12" ht="42.75" customHeight="1" thickTop="1" x14ac:dyDescent="0.25">
      <c r="A11" s="97" t="s">
        <v>38</v>
      </c>
      <c r="B11" s="99" t="s">
        <v>39</v>
      </c>
      <c r="C11" s="100"/>
      <c r="D11" s="100"/>
      <c r="E11" s="100"/>
      <c r="F11" s="100"/>
      <c r="G11" s="100"/>
      <c r="H11" s="100"/>
      <c r="I11" s="100"/>
      <c r="J11" s="101"/>
    </row>
    <row r="12" spans="1:12" ht="16.5" customHeight="1" x14ac:dyDescent="0.25">
      <c r="A12" s="98"/>
      <c r="B12" s="6" t="s">
        <v>26</v>
      </c>
      <c r="C12" s="51">
        <v>250000</v>
      </c>
      <c r="D12" s="4">
        <v>175000</v>
      </c>
      <c r="E12" s="25">
        <v>175000</v>
      </c>
      <c r="F12" s="25">
        <v>125000</v>
      </c>
      <c r="G12" s="25">
        <v>125000</v>
      </c>
      <c r="H12" s="25">
        <v>100000</v>
      </c>
      <c r="I12" s="25">
        <v>100000</v>
      </c>
      <c r="J12" s="37">
        <f t="shared" ref="J12" si="0">SUM(C12:I12)</f>
        <v>1050000</v>
      </c>
    </row>
    <row r="13" spans="1:12" ht="16.5" customHeight="1" x14ac:dyDescent="0.25">
      <c r="A13" s="98"/>
      <c r="B13" s="7" t="s">
        <v>19</v>
      </c>
      <c r="C13" s="46">
        <v>500000</v>
      </c>
      <c r="D13" s="4">
        <v>25000</v>
      </c>
      <c r="E13" s="25">
        <v>25000</v>
      </c>
      <c r="F13" s="25">
        <v>25000</v>
      </c>
      <c r="G13" s="25">
        <v>25000</v>
      </c>
      <c r="H13" s="25">
        <v>25000</v>
      </c>
      <c r="I13" s="25">
        <v>25000</v>
      </c>
      <c r="J13" s="37">
        <f>SUM(C13:I13)</f>
        <v>650000</v>
      </c>
    </row>
    <row r="14" spans="1:12" ht="34.5" customHeight="1" x14ac:dyDescent="0.25">
      <c r="A14" s="98"/>
      <c r="B14" s="7" t="s">
        <v>47</v>
      </c>
      <c r="C14" s="46">
        <v>375000</v>
      </c>
      <c r="D14" s="4">
        <v>175000</v>
      </c>
      <c r="E14" s="25">
        <v>125000</v>
      </c>
      <c r="F14" s="25">
        <v>125000</v>
      </c>
      <c r="G14" s="25">
        <v>75000</v>
      </c>
      <c r="H14" s="25">
        <v>50000</v>
      </c>
      <c r="I14" s="25">
        <v>50000</v>
      </c>
      <c r="J14" s="40">
        <f t="shared" ref="J14" si="1">SUM(C14:I14)</f>
        <v>975000</v>
      </c>
    </row>
    <row r="15" spans="1:12" ht="39.75" customHeight="1" x14ac:dyDescent="0.25">
      <c r="A15" s="98"/>
      <c r="B15" s="29" t="s">
        <v>33</v>
      </c>
      <c r="C15" s="46">
        <v>80000</v>
      </c>
      <c r="D15" s="4">
        <v>80000</v>
      </c>
      <c r="E15" s="25">
        <v>80000</v>
      </c>
      <c r="F15" s="25">
        <v>80000</v>
      </c>
      <c r="G15" s="25">
        <v>80000</v>
      </c>
      <c r="H15" s="25">
        <v>80000</v>
      </c>
      <c r="I15" s="25">
        <v>80000</v>
      </c>
      <c r="J15" s="40">
        <f t="shared" ref="J15:J35" si="2">SUM(C15:I15)</f>
        <v>560000</v>
      </c>
      <c r="L15" s="84">
        <f>SUM(J7:J10)</f>
        <v>89219750</v>
      </c>
    </row>
    <row r="16" spans="1:12" x14ac:dyDescent="0.25">
      <c r="A16" s="98"/>
      <c r="B16" s="6" t="s">
        <v>48</v>
      </c>
      <c r="C16" s="46">
        <v>35000</v>
      </c>
      <c r="D16" s="4">
        <v>35000</v>
      </c>
      <c r="E16" s="25">
        <v>35000</v>
      </c>
      <c r="F16" s="25">
        <v>35000</v>
      </c>
      <c r="G16" s="25">
        <v>35000</v>
      </c>
      <c r="H16" s="25">
        <v>35000</v>
      </c>
      <c r="I16" s="25">
        <v>35000</v>
      </c>
      <c r="J16" s="37">
        <f t="shared" si="2"/>
        <v>245000</v>
      </c>
      <c r="L16" s="86">
        <f>SUM(J12:J24)</f>
        <v>9066000</v>
      </c>
    </row>
    <row r="17" spans="1:12" x14ac:dyDescent="0.25">
      <c r="A17" s="98"/>
      <c r="B17" s="6" t="s">
        <v>49</v>
      </c>
      <c r="C17" s="46">
        <v>25000</v>
      </c>
      <c r="D17" s="4">
        <v>75000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37">
        <f t="shared" si="2"/>
        <v>100000</v>
      </c>
      <c r="L17" s="84">
        <f>SUM(L15:L16)+J54+J60+J61+J62</f>
        <v>130445929</v>
      </c>
    </row>
    <row r="18" spans="1:12" x14ac:dyDescent="0.25">
      <c r="A18" s="98"/>
      <c r="B18" s="6" t="s">
        <v>20</v>
      </c>
      <c r="C18" s="46">
        <v>500000</v>
      </c>
      <c r="D18" s="4">
        <v>500000</v>
      </c>
      <c r="E18" s="25">
        <v>200000</v>
      </c>
      <c r="F18" s="25">
        <v>200000</v>
      </c>
      <c r="G18" s="25">
        <v>200000</v>
      </c>
      <c r="H18" s="25">
        <v>200000</v>
      </c>
      <c r="I18" s="25">
        <v>200000</v>
      </c>
      <c r="J18" s="37">
        <f t="shared" ref="J18" si="3">SUM(C18:I18)</f>
        <v>2000000</v>
      </c>
    </row>
    <row r="19" spans="1:12" x14ac:dyDescent="0.25">
      <c r="A19" s="98"/>
      <c r="B19" s="30" t="s">
        <v>34</v>
      </c>
      <c r="C19" s="76">
        <v>0</v>
      </c>
      <c r="D19" s="77">
        <v>56000</v>
      </c>
      <c r="E19" s="77">
        <v>56000</v>
      </c>
      <c r="F19" s="77">
        <v>56000</v>
      </c>
      <c r="G19" s="77">
        <v>56000</v>
      </c>
      <c r="H19" s="77">
        <v>56000</v>
      </c>
      <c r="I19" s="77">
        <v>56000</v>
      </c>
      <c r="J19" s="78">
        <f>SUM(C19:I19)</f>
        <v>336000</v>
      </c>
    </row>
    <row r="20" spans="1:12" x14ac:dyDescent="0.25">
      <c r="A20" s="98"/>
      <c r="B20" s="6" t="s">
        <v>21</v>
      </c>
      <c r="C20" s="45">
        <v>100000</v>
      </c>
      <c r="D20" s="50">
        <v>20000</v>
      </c>
      <c r="E20" s="32">
        <v>20000</v>
      </c>
      <c r="F20" s="32">
        <v>20000</v>
      </c>
      <c r="G20" s="32">
        <v>20000</v>
      </c>
      <c r="H20" s="32">
        <v>20000</v>
      </c>
      <c r="I20" s="32">
        <v>20000</v>
      </c>
      <c r="J20" s="39">
        <f>SUM(C20:I20)</f>
        <v>220000</v>
      </c>
    </row>
    <row r="21" spans="1:12" x14ac:dyDescent="0.25">
      <c r="A21" s="98"/>
      <c r="B21" s="6" t="s">
        <v>50</v>
      </c>
      <c r="C21" s="45">
        <v>500000</v>
      </c>
      <c r="D21" s="50">
        <v>20000</v>
      </c>
      <c r="E21" s="32">
        <v>20000</v>
      </c>
      <c r="F21" s="32">
        <v>20000</v>
      </c>
      <c r="G21" s="32">
        <v>20000</v>
      </c>
      <c r="H21" s="32">
        <v>20000</v>
      </c>
      <c r="I21" s="32">
        <v>20000</v>
      </c>
      <c r="J21" s="39">
        <f>SUM(C21:I21)</f>
        <v>620000</v>
      </c>
    </row>
    <row r="22" spans="1:12" x14ac:dyDescent="0.25">
      <c r="A22" s="98"/>
      <c r="B22" s="6" t="s">
        <v>13</v>
      </c>
      <c r="C22" s="46">
        <v>200000</v>
      </c>
      <c r="D22" s="47">
        <v>200000</v>
      </c>
      <c r="E22" s="25">
        <v>200000</v>
      </c>
      <c r="F22" s="25">
        <v>200000</v>
      </c>
      <c r="G22" s="25">
        <v>200000</v>
      </c>
      <c r="H22" s="25">
        <v>200000</v>
      </c>
      <c r="I22" s="4">
        <v>200000</v>
      </c>
      <c r="J22" s="37">
        <f t="shared" si="2"/>
        <v>1400000</v>
      </c>
    </row>
    <row r="23" spans="1:12" x14ac:dyDescent="0.25">
      <c r="A23" s="98"/>
      <c r="B23" s="6" t="s">
        <v>51</v>
      </c>
      <c r="C23" s="46">
        <v>100000</v>
      </c>
      <c r="D23" s="47">
        <v>100000</v>
      </c>
      <c r="E23" s="47">
        <v>100000</v>
      </c>
      <c r="F23" s="47">
        <v>100000</v>
      </c>
      <c r="G23" s="47">
        <v>100000</v>
      </c>
      <c r="H23" s="47">
        <v>100000</v>
      </c>
      <c r="I23" s="47">
        <v>100000</v>
      </c>
      <c r="J23" s="37">
        <f t="shared" ref="J23" si="4">SUM(C23:I23)</f>
        <v>700000</v>
      </c>
    </row>
    <row r="24" spans="1:12" x14ac:dyDescent="0.25">
      <c r="A24" s="98"/>
      <c r="B24" s="30" t="s">
        <v>30</v>
      </c>
      <c r="C24" s="46">
        <v>30000</v>
      </c>
      <c r="D24" s="25">
        <v>30000</v>
      </c>
      <c r="E24" s="25">
        <v>30000</v>
      </c>
      <c r="F24" s="25">
        <v>30000</v>
      </c>
      <c r="G24" s="25">
        <v>30000</v>
      </c>
      <c r="H24" s="25">
        <v>30000</v>
      </c>
      <c r="I24" s="25">
        <v>30000</v>
      </c>
      <c r="J24" s="37">
        <f>SUM(C24:I24)</f>
        <v>210000</v>
      </c>
    </row>
    <row r="25" spans="1:12" x14ac:dyDescent="0.25">
      <c r="A25" s="98"/>
      <c r="B25" s="6" t="s">
        <v>9</v>
      </c>
      <c r="C25" s="46"/>
      <c r="D25" s="47"/>
      <c r="E25" s="25"/>
      <c r="F25" s="25"/>
      <c r="G25" s="25"/>
      <c r="H25" s="25"/>
      <c r="I25" s="4"/>
      <c r="J25" s="37"/>
    </row>
    <row r="26" spans="1:12" x14ac:dyDescent="0.25">
      <c r="A26" s="98"/>
      <c r="B26" s="6" t="s">
        <v>27</v>
      </c>
      <c r="C26" s="46">
        <v>0</v>
      </c>
      <c r="D26" s="47">
        <v>0</v>
      </c>
      <c r="E26" s="25">
        <v>0</v>
      </c>
      <c r="F26" s="25">
        <v>0</v>
      </c>
      <c r="G26" s="25">
        <v>0</v>
      </c>
      <c r="H26" s="25">
        <v>0</v>
      </c>
      <c r="I26" s="4">
        <v>0</v>
      </c>
      <c r="J26" s="37">
        <v>0</v>
      </c>
    </row>
    <row r="27" spans="1:12" x14ac:dyDescent="0.25">
      <c r="A27" s="98"/>
      <c r="B27" s="6" t="s">
        <v>22</v>
      </c>
      <c r="C27" s="46">
        <v>0</v>
      </c>
      <c r="D27" s="47">
        <v>0</v>
      </c>
      <c r="E27" s="25">
        <v>0</v>
      </c>
      <c r="F27" s="25">
        <v>0</v>
      </c>
      <c r="G27" s="25">
        <v>0</v>
      </c>
      <c r="H27" s="25">
        <v>0</v>
      </c>
      <c r="I27" s="4">
        <v>0</v>
      </c>
      <c r="J27" s="37">
        <v>0</v>
      </c>
    </row>
    <row r="28" spans="1:12" x14ac:dyDescent="0.25">
      <c r="A28" s="98"/>
      <c r="B28" s="6" t="s">
        <v>62</v>
      </c>
      <c r="C28" s="46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47">
        <v>0</v>
      </c>
      <c r="J28" s="37">
        <v>0</v>
      </c>
    </row>
    <row r="29" spans="1:12" x14ac:dyDescent="0.25">
      <c r="A29" s="98"/>
      <c r="B29" s="6" t="s">
        <v>61</v>
      </c>
      <c r="C29" s="46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47">
        <v>0</v>
      </c>
      <c r="J29" s="37">
        <v>0</v>
      </c>
    </row>
    <row r="30" spans="1:12" x14ac:dyDescent="0.25">
      <c r="A30" s="98"/>
      <c r="B30" s="6" t="s">
        <v>54</v>
      </c>
      <c r="C30" s="46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47">
        <v>0</v>
      </c>
      <c r="J30" s="37">
        <v>0</v>
      </c>
    </row>
    <row r="31" spans="1:12" x14ac:dyDescent="0.25">
      <c r="A31" s="98"/>
      <c r="B31" s="6" t="s">
        <v>63</v>
      </c>
      <c r="C31" s="46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47">
        <v>0</v>
      </c>
      <c r="J31" s="37">
        <v>0</v>
      </c>
    </row>
    <row r="32" spans="1:12" x14ac:dyDescent="0.25">
      <c r="A32" s="98"/>
      <c r="B32" s="6" t="s">
        <v>60</v>
      </c>
      <c r="C32" s="46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47">
        <v>0</v>
      </c>
      <c r="J32" s="37">
        <v>0</v>
      </c>
    </row>
    <row r="33" spans="1:10" x14ac:dyDescent="0.25">
      <c r="A33" s="98"/>
      <c r="B33" s="30" t="s">
        <v>52</v>
      </c>
      <c r="C33" s="46">
        <v>0</v>
      </c>
      <c r="D33" s="47">
        <v>0</v>
      </c>
      <c r="E33" s="25">
        <v>0</v>
      </c>
      <c r="F33" s="25">
        <v>0</v>
      </c>
      <c r="G33" s="25">
        <v>0</v>
      </c>
      <c r="H33" s="25">
        <v>0</v>
      </c>
      <c r="I33" s="4">
        <v>0</v>
      </c>
      <c r="J33" s="37">
        <v>0</v>
      </c>
    </row>
    <row r="34" spans="1:10" x14ac:dyDescent="0.25">
      <c r="A34" s="98"/>
      <c r="B34" s="30" t="s">
        <v>59</v>
      </c>
      <c r="C34" s="46">
        <v>0</v>
      </c>
      <c r="D34" s="47">
        <v>0</v>
      </c>
      <c r="E34" s="25">
        <v>0</v>
      </c>
      <c r="F34" s="25">
        <v>0</v>
      </c>
      <c r="G34" s="25">
        <v>0</v>
      </c>
      <c r="H34" s="25">
        <v>0</v>
      </c>
      <c r="I34" s="4">
        <v>0</v>
      </c>
      <c r="J34" s="37">
        <v>0</v>
      </c>
    </row>
    <row r="35" spans="1:10" ht="15.75" thickBot="1" x14ac:dyDescent="0.3">
      <c r="A35" s="98"/>
      <c r="B35" s="6" t="s">
        <v>4</v>
      </c>
      <c r="C35" s="54">
        <f t="shared" ref="C35:I35" si="5">SUM(C12:C34)</f>
        <v>2695000</v>
      </c>
      <c r="D35" s="55">
        <f t="shared" si="5"/>
        <v>1491000</v>
      </c>
      <c r="E35" s="32">
        <f t="shared" si="5"/>
        <v>1066000</v>
      </c>
      <c r="F35" s="32">
        <f t="shared" si="5"/>
        <v>1016000</v>
      </c>
      <c r="G35" s="32">
        <f t="shared" si="5"/>
        <v>966000</v>
      </c>
      <c r="H35" s="32">
        <f t="shared" si="5"/>
        <v>916000</v>
      </c>
      <c r="I35" s="33">
        <f t="shared" si="5"/>
        <v>916000</v>
      </c>
      <c r="J35" s="37">
        <f t="shared" si="2"/>
        <v>9066000</v>
      </c>
    </row>
    <row r="36" spans="1:10" ht="37.5" customHeight="1" x14ac:dyDescent="0.25">
      <c r="A36" s="98"/>
      <c r="B36" s="102" t="s">
        <v>41</v>
      </c>
      <c r="C36" s="103"/>
      <c r="D36" s="103"/>
      <c r="E36" s="103"/>
      <c r="F36" s="103"/>
      <c r="G36" s="103"/>
      <c r="H36" s="103"/>
      <c r="I36" s="103"/>
      <c r="J36" s="104"/>
    </row>
    <row r="37" spans="1:10" ht="64.5" customHeight="1" x14ac:dyDescent="0.25">
      <c r="A37" s="98"/>
      <c r="B37" s="7" t="s">
        <v>44</v>
      </c>
      <c r="C37" s="51">
        <v>400000</v>
      </c>
      <c r="D37" s="4">
        <v>175000</v>
      </c>
      <c r="E37" s="25">
        <v>175000</v>
      </c>
      <c r="F37" s="25">
        <v>125000</v>
      </c>
      <c r="G37" s="25">
        <v>125000</v>
      </c>
      <c r="H37" s="25">
        <v>100000</v>
      </c>
      <c r="I37" s="25">
        <v>100000</v>
      </c>
      <c r="J37" s="40">
        <f t="shared" ref="J37:J43" si="6">SUM(C37:I37)</f>
        <v>1200000</v>
      </c>
    </row>
    <row r="38" spans="1:10" ht="21.75" customHeight="1" x14ac:dyDescent="0.25">
      <c r="A38" s="98"/>
      <c r="B38" s="7" t="s">
        <v>11</v>
      </c>
      <c r="C38" s="53">
        <v>150000</v>
      </c>
      <c r="D38" s="52">
        <v>0</v>
      </c>
      <c r="E38" s="31">
        <v>0</v>
      </c>
      <c r="F38" s="31">
        <v>30000</v>
      </c>
      <c r="G38" s="31">
        <v>0</v>
      </c>
      <c r="H38" s="31">
        <v>0</v>
      </c>
      <c r="I38" s="31">
        <v>30000</v>
      </c>
      <c r="J38" s="41">
        <f t="shared" ref="J38:J39" si="7">SUM(C38:I38)</f>
        <v>210000</v>
      </c>
    </row>
    <row r="39" spans="1:10" ht="30" x14ac:dyDescent="0.25">
      <c r="A39" s="98"/>
      <c r="B39" s="7" t="s">
        <v>18</v>
      </c>
      <c r="C39" s="46">
        <v>200000</v>
      </c>
      <c r="D39" s="4">
        <v>220000</v>
      </c>
      <c r="E39" s="25">
        <v>125000</v>
      </c>
      <c r="F39" s="25">
        <v>100000</v>
      </c>
      <c r="G39" s="25">
        <v>100000</v>
      </c>
      <c r="H39" s="25">
        <v>50000</v>
      </c>
      <c r="I39" s="25">
        <v>50000</v>
      </c>
      <c r="J39" s="40">
        <f t="shared" si="7"/>
        <v>845000</v>
      </c>
    </row>
    <row r="40" spans="1:10" x14ac:dyDescent="0.25">
      <c r="A40" s="98"/>
      <c r="B40" s="6" t="s">
        <v>43</v>
      </c>
      <c r="C40" s="46">
        <v>135000</v>
      </c>
      <c r="D40" s="4">
        <v>135000</v>
      </c>
      <c r="E40" s="25">
        <v>75000</v>
      </c>
      <c r="F40" s="25">
        <v>75000</v>
      </c>
      <c r="G40" s="25">
        <v>75000</v>
      </c>
      <c r="H40" s="25">
        <v>75000</v>
      </c>
      <c r="I40" s="25">
        <v>75000</v>
      </c>
      <c r="J40" s="37">
        <f t="shared" si="6"/>
        <v>645000</v>
      </c>
    </row>
    <row r="41" spans="1:10" x14ac:dyDescent="0.25">
      <c r="A41" s="98"/>
      <c r="B41" s="6" t="s">
        <v>12</v>
      </c>
      <c r="C41" s="46">
        <v>750000</v>
      </c>
      <c r="D41" s="25">
        <v>15000</v>
      </c>
      <c r="E41" s="25">
        <v>15000</v>
      </c>
      <c r="F41" s="25">
        <v>15000</v>
      </c>
      <c r="G41" s="25">
        <v>15000</v>
      </c>
      <c r="H41" s="25">
        <v>15000</v>
      </c>
      <c r="I41" s="4">
        <v>15000</v>
      </c>
      <c r="J41" s="37">
        <f t="shared" si="6"/>
        <v>840000</v>
      </c>
    </row>
    <row r="42" spans="1:10" ht="30" x14ac:dyDescent="0.25">
      <c r="A42" s="98"/>
      <c r="B42" s="6" t="s">
        <v>29</v>
      </c>
      <c r="C42" s="46">
        <v>100000</v>
      </c>
      <c r="D42" s="4">
        <v>75000</v>
      </c>
      <c r="E42" s="25">
        <v>50000</v>
      </c>
      <c r="F42" s="25">
        <v>25000</v>
      </c>
      <c r="G42" s="25">
        <v>25000</v>
      </c>
      <c r="H42" s="25">
        <v>25000</v>
      </c>
      <c r="I42" s="25">
        <v>25000</v>
      </c>
      <c r="J42" s="40">
        <f t="shared" si="6"/>
        <v>325000</v>
      </c>
    </row>
    <row r="43" spans="1:10" ht="30" x14ac:dyDescent="0.25">
      <c r="A43" s="98"/>
      <c r="B43" s="6" t="s">
        <v>71</v>
      </c>
      <c r="C43" s="66">
        <v>175000</v>
      </c>
      <c r="D43" s="67">
        <v>175000</v>
      </c>
      <c r="E43" s="68">
        <v>75000</v>
      </c>
      <c r="F43" s="68">
        <v>75000</v>
      </c>
      <c r="G43" s="68">
        <v>75000</v>
      </c>
      <c r="H43" s="68">
        <v>75000</v>
      </c>
      <c r="I43" s="68">
        <v>75000</v>
      </c>
      <c r="J43" s="69">
        <f t="shared" si="6"/>
        <v>725000</v>
      </c>
    </row>
    <row r="44" spans="1:10" x14ac:dyDescent="0.25">
      <c r="A44" s="98"/>
      <c r="B44" s="30" t="s">
        <v>32</v>
      </c>
      <c r="C44" s="46">
        <v>200000</v>
      </c>
      <c r="D44" s="47">
        <v>100000</v>
      </c>
      <c r="E44" s="47">
        <v>100000</v>
      </c>
      <c r="F44" s="47">
        <v>100000</v>
      </c>
      <c r="G44" s="47">
        <v>100000</v>
      </c>
      <c r="H44" s="47">
        <v>100000</v>
      </c>
      <c r="I44" s="47">
        <v>100000</v>
      </c>
      <c r="J44" s="48">
        <f t="shared" ref="J44:J49" si="8">SUM(C44:I44)</f>
        <v>800000</v>
      </c>
    </row>
    <row r="45" spans="1:10" x14ac:dyDescent="0.25">
      <c r="A45" s="98"/>
      <c r="B45" s="6" t="s">
        <v>15</v>
      </c>
      <c r="C45" s="46">
        <v>10000</v>
      </c>
      <c r="D45" s="47">
        <v>0</v>
      </c>
      <c r="E45" s="25">
        <v>0</v>
      </c>
      <c r="F45" s="25">
        <v>0</v>
      </c>
      <c r="G45" s="25">
        <v>0</v>
      </c>
      <c r="H45" s="25">
        <v>0</v>
      </c>
      <c r="I45" s="4">
        <v>0</v>
      </c>
      <c r="J45" s="37">
        <f t="shared" si="8"/>
        <v>10000</v>
      </c>
    </row>
    <row r="46" spans="1:10" x14ac:dyDescent="0.25">
      <c r="A46" s="98"/>
      <c r="B46" s="6" t="s">
        <v>16</v>
      </c>
      <c r="C46" s="46">
        <v>200000</v>
      </c>
      <c r="D46" s="47">
        <v>0</v>
      </c>
      <c r="E46" s="25">
        <v>0</v>
      </c>
      <c r="F46" s="25">
        <v>50000</v>
      </c>
      <c r="G46" s="25">
        <v>0</v>
      </c>
      <c r="H46" s="25">
        <v>0</v>
      </c>
      <c r="I46" s="4">
        <v>50000</v>
      </c>
      <c r="J46" s="37">
        <f t="shared" si="8"/>
        <v>300000</v>
      </c>
    </row>
    <row r="47" spans="1:10" x14ac:dyDescent="0.25">
      <c r="A47" s="98"/>
      <c r="B47" s="6" t="s">
        <v>17</v>
      </c>
      <c r="C47" s="46">
        <v>100000</v>
      </c>
      <c r="D47" s="25">
        <v>100000</v>
      </c>
      <c r="E47" s="25">
        <v>100000</v>
      </c>
      <c r="F47" s="25">
        <v>100000</v>
      </c>
      <c r="G47" s="25">
        <v>100000</v>
      </c>
      <c r="H47" s="25">
        <v>100000</v>
      </c>
      <c r="I47" s="47">
        <v>100000</v>
      </c>
      <c r="J47" s="37">
        <f t="shared" si="8"/>
        <v>700000</v>
      </c>
    </row>
    <row r="48" spans="1:10" x14ac:dyDescent="0.25">
      <c r="A48" s="98"/>
      <c r="B48" s="6" t="s">
        <v>13</v>
      </c>
      <c r="C48" s="46">
        <v>200000</v>
      </c>
      <c r="D48" s="47">
        <v>200000</v>
      </c>
      <c r="E48" s="25">
        <v>200000</v>
      </c>
      <c r="F48" s="25">
        <v>200000</v>
      </c>
      <c r="G48" s="25">
        <v>200000</v>
      </c>
      <c r="H48" s="25">
        <v>200000</v>
      </c>
      <c r="I48" s="4">
        <v>200000</v>
      </c>
      <c r="J48" s="37">
        <f t="shared" si="8"/>
        <v>1400000</v>
      </c>
    </row>
    <row r="49" spans="1:13" x14ac:dyDescent="0.25">
      <c r="A49" s="98"/>
      <c r="B49" s="6" t="s">
        <v>31</v>
      </c>
      <c r="C49" s="46">
        <v>100000</v>
      </c>
      <c r="D49" s="47">
        <v>100000</v>
      </c>
      <c r="E49" s="47">
        <v>100000</v>
      </c>
      <c r="F49" s="47">
        <v>100000</v>
      </c>
      <c r="G49" s="47">
        <v>100000</v>
      </c>
      <c r="H49" s="47">
        <v>100000</v>
      </c>
      <c r="I49" s="47">
        <v>100000</v>
      </c>
      <c r="J49" s="37">
        <f t="shared" si="8"/>
        <v>700000</v>
      </c>
    </row>
    <row r="50" spans="1:13" x14ac:dyDescent="0.25">
      <c r="A50" s="98"/>
      <c r="B50" s="30" t="s">
        <v>30</v>
      </c>
      <c r="C50" s="46">
        <v>30000</v>
      </c>
      <c r="D50" s="47">
        <v>30000</v>
      </c>
      <c r="E50" s="47">
        <v>30000</v>
      </c>
      <c r="F50" s="47">
        <v>30000</v>
      </c>
      <c r="G50" s="47">
        <v>30000</v>
      </c>
      <c r="H50" s="47">
        <v>30000</v>
      </c>
      <c r="I50" s="47">
        <v>30000</v>
      </c>
      <c r="J50" s="37">
        <f>SUM(C50:I50)</f>
        <v>210000</v>
      </c>
      <c r="L50" s="5">
        <f>SUM(J37:J50)</f>
        <v>8910000</v>
      </c>
    </row>
    <row r="51" spans="1:13" x14ac:dyDescent="0.25">
      <c r="A51" s="98"/>
      <c r="B51" s="6" t="s">
        <v>9</v>
      </c>
      <c r="C51" s="46"/>
      <c r="D51" s="47"/>
      <c r="E51" s="25"/>
      <c r="F51" s="25"/>
      <c r="G51" s="25"/>
      <c r="H51" s="25"/>
      <c r="I51" s="4"/>
      <c r="J51" s="37"/>
    </row>
    <row r="52" spans="1:13" x14ac:dyDescent="0.25">
      <c r="A52" s="98"/>
      <c r="B52" s="6" t="s">
        <v>55</v>
      </c>
      <c r="C52" s="46">
        <v>0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47">
        <v>0</v>
      </c>
      <c r="J52" s="37">
        <f>SUM(C52:I52)</f>
        <v>0</v>
      </c>
    </row>
    <row r="53" spans="1:13" x14ac:dyDescent="0.25">
      <c r="A53" s="98"/>
      <c r="B53" s="6" t="s">
        <v>57</v>
      </c>
      <c r="C53" s="46">
        <v>0</v>
      </c>
      <c r="D53" s="47">
        <v>0</v>
      </c>
      <c r="E53" s="25">
        <v>0</v>
      </c>
      <c r="F53" s="25">
        <v>0</v>
      </c>
      <c r="G53" s="25">
        <v>0</v>
      </c>
      <c r="H53" s="25">
        <v>0</v>
      </c>
      <c r="I53" s="4">
        <v>0</v>
      </c>
      <c r="J53" s="37">
        <f>SUM(C53:I53)</f>
        <v>0</v>
      </c>
    </row>
    <row r="54" spans="1:13" ht="15.75" thickBot="1" x14ac:dyDescent="0.3">
      <c r="A54" s="98"/>
      <c r="B54" s="9" t="s">
        <v>4</v>
      </c>
      <c r="C54" s="54">
        <f t="shared" ref="C54:I54" si="9">SUM(C36:C53)</f>
        <v>2750000</v>
      </c>
      <c r="D54" s="55">
        <f t="shared" si="9"/>
        <v>1325000</v>
      </c>
      <c r="E54" s="56">
        <f t="shared" si="9"/>
        <v>1045000</v>
      </c>
      <c r="F54" s="56">
        <f t="shared" si="9"/>
        <v>1025000</v>
      </c>
      <c r="G54" s="56">
        <f t="shared" si="9"/>
        <v>945000</v>
      </c>
      <c r="H54" s="56">
        <f t="shared" si="9"/>
        <v>870000</v>
      </c>
      <c r="I54" s="57">
        <f t="shared" si="9"/>
        <v>950000</v>
      </c>
      <c r="J54" s="42">
        <f t="shared" ref="J54" si="10">SUM(C54:I54)</f>
        <v>8910000</v>
      </c>
      <c r="M54" s="84">
        <f>J54/7</f>
        <v>1272857.142857143</v>
      </c>
    </row>
    <row r="55" spans="1:13" x14ac:dyDescent="0.25">
      <c r="A55" s="98"/>
      <c r="B55" s="8" t="s">
        <v>6</v>
      </c>
      <c r="C55" s="3"/>
      <c r="D55" s="25"/>
      <c r="E55" s="25"/>
      <c r="F55" s="25"/>
      <c r="G55" s="25"/>
      <c r="H55" s="25"/>
      <c r="I55" s="4"/>
      <c r="J55" s="37"/>
    </row>
    <row r="56" spans="1:13" x14ac:dyDescent="0.25">
      <c r="A56" s="98"/>
      <c r="B56" s="6" t="s">
        <v>14</v>
      </c>
      <c r="C56" s="3">
        <v>175000</v>
      </c>
      <c r="D56" s="25">
        <v>175000</v>
      </c>
      <c r="E56" s="25">
        <v>175000</v>
      </c>
      <c r="F56" s="25">
        <v>175000</v>
      </c>
      <c r="G56" s="25">
        <v>175000</v>
      </c>
      <c r="H56" s="25">
        <v>50000</v>
      </c>
      <c r="I56" s="4">
        <v>25000</v>
      </c>
      <c r="J56" s="37">
        <f t="shared" ref="J56:J60" si="11">SUM(C56:I56)</f>
        <v>950000</v>
      </c>
      <c r="M56" s="5">
        <f>J56+J57+J58</f>
        <v>6250000</v>
      </c>
    </row>
    <row r="57" spans="1:13" x14ac:dyDescent="0.25">
      <c r="A57" s="98"/>
      <c r="B57" s="6" t="s">
        <v>70</v>
      </c>
      <c r="C57" s="3">
        <v>750000</v>
      </c>
      <c r="D57" s="25">
        <v>1750000</v>
      </c>
      <c r="E57" s="25">
        <v>450000</v>
      </c>
      <c r="F57" s="25">
        <v>450000</v>
      </c>
      <c r="G57" s="25">
        <v>450000</v>
      </c>
      <c r="H57" s="25">
        <v>450000</v>
      </c>
      <c r="I57" s="4">
        <v>450000</v>
      </c>
      <c r="J57" s="40">
        <f t="shared" si="11"/>
        <v>4750000</v>
      </c>
    </row>
    <row r="58" spans="1:13" x14ac:dyDescent="0.25">
      <c r="A58" s="98"/>
      <c r="B58" s="6" t="s">
        <v>65</v>
      </c>
      <c r="C58" s="3">
        <v>0</v>
      </c>
      <c r="D58" s="25">
        <v>50000</v>
      </c>
      <c r="E58" s="25">
        <v>100000</v>
      </c>
      <c r="F58" s="25">
        <v>100000</v>
      </c>
      <c r="G58" s="25">
        <v>100000</v>
      </c>
      <c r="H58" s="25">
        <v>100000</v>
      </c>
      <c r="I58" s="25">
        <v>100000</v>
      </c>
      <c r="J58" s="40">
        <f>SUM(C58:I58)</f>
        <v>550000</v>
      </c>
    </row>
    <row r="59" spans="1:13" x14ac:dyDescent="0.25">
      <c r="A59" s="98"/>
      <c r="B59" s="30" t="s">
        <v>68</v>
      </c>
      <c r="C59" s="66">
        <v>0</v>
      </c>
      <c r="D59" s="68">
        <v>0</v>
      </c>
      <c r="E59" s="68">
        <v>0</v>
      </c>
      <c r="F59" s="68">
        <v>0</v>
      </c>
      <c r="G59" s="68">
        <v>0</v>
      </c>
      <c r="H59" s="68">
        <v>0</v>
      </c>
      <c r="I59" s="67">
        <v>0</v>
      </c>
      <c r="J59" s="75">
        <v>0</v>
      </c>
      <c r="K59" s="74"/>
    </row>
    <row r="60" spans="1:13" ht="15.75" thickBot="1" x14ac:dyDescent="0.3">
      <c r="A60" s="98"/>
      <c r="B60" s="9" t="s">
        <v>4</v>
      </c>
      <c r="C60" s="10">
        <f>SUM(C56:C59)</f>
        <v>925000</v>
      </c>
      <c r="D60" s="27">
        <f>SUM(D56:D58)</f>
        <v>1975000</v>
      </c>
      <c r="E60" s="27">
        <f>SUM(E56:E58)</f>
        <v>725000</v>
      </c>
      <c r="F60" s="27">
        <f>SUM(F56:F58)</f>
        <v>725000</v>
      </c>
      <c r="G60" s="27">
        <f>SUM(G56:G59)</f>
        <v>725000</v>
      </c>
      <c r="H60" s="27">
        <f>SUM(H56:H59)</f>
        <v>600000</v>
      </c>
      <c r="I60" s="11">
        <f>SUM(I56:I59)</f>
        <v>575000</v>
      </c>
      <c r="J60" s="42">
        <f t="shared" si="11"/>
        <v>6250000</v>
      </c>
      <c r="M60" s="84">
        <f>J60/7</f>
        <v>892857.14285714284</v>
      </c>
    </row>
    <row r="61" spans="1:13" ht="15.75" thickBot="1" x14ac:dyDescent="0.3">
      <c r="A61" s="91"/>
      <c r="B61" s="58" t="s">
        <v>69</v>
      </c>
      <c r="C61" s="59">
        <v>1678597</v>
      </c>
      <c r="D61" s="60">
        <v>1678597</v>
      </c>
      <c r="E61" s="60">
        <v>1678597</v>
      </c>
      <c r="F61" s="60">
        <v>1678597</v>
      </c>
      <c r="G61" s="60">
        <v>1678597</v>
      </c>
      <c r="H61" s="60">
        <v>1678597</v>
      </c>
      <c r="I61" s="61">
        <v>1678597</v>
      </c>
      <c r="J61" s="62">
        <f t="shared" ref="J61" si="12">SUM(C61:I61)</f>
        <v>11750179</v>
      </c>
    </row>
    <row r="62" spans="1:13" ht="16.5" thickTop="1" thickBot="1" x14ac:dyDescent="0.3">
      <c r="A62" s="71" t="s">
        <v>28</v>
      </c>
      <c r="B62" s="58" t="s">
        <v>1</v>
      </c>
      <c r="C62" s="63">
        <v>750000</v>
      </c>
      <c r="D62" s="64">
        <v>750000</v>
      </c>
      <c r="E62" s="64">
        <v>750000</v>
      </c>
      <c r="F62" s="64">
        <v>750000</v>
      </c>
      <c r="G62" s="64">
        <v>750000</v>
      </c>
      <c r="H62" s="64">
        <v>750000</v>
      </c>
      <c r="I62" s="65">
        <v>750000</v>
      </c>
      <c r="J62" s="62">
        <f t="shared" ref="J62" si="13">SUM(C62:I62)</f>
        <v>5250000</v>
      </c>
    </row>
    <row r="63" spans="1:13" ht="19.5" thickBot="1" x14ac:dyDescent="0.35">
      <c r="A63" s="18"/>
      <c r="B63" s="43" t="s">
        <v>4</v>
      </c>
      <c r="C63" s="83">
        <f>+C7+C8+C9+C10+C35+C54+C60+C61+C62</f>
        <v>20416847</v>
      </c>
      <c r="D63" s="60">
        <f t="shared" ref="D63:I63" si="14">+D7+D8+D9+D10+D35+D54+D60+D61+D62</f>
        <v>19331097</v>
      </c>
      <c r="E63" s="60">
        <f t="shared" si="14"/>
        <v>18362597</v>
      </c>
      <c r="F63" s="60">
        <f t="shared" si="14"/>
        <v>18292597</v>
      </c>
      <c r="G63" s="60">
        <f t="shared" si="14"/>
        <v>18162597</v>
      </c>
      <c r="H63" s="60">
        <f t="shared" si="14"/>
        <v>17912597</v>
      </c>
      <c r="I63" s="11">
        <f t="shared" si="14"/>
        <v>17967597</v>
      </c>
      <c r="J63" s="44">
        <f t="shared" ref="J63" si="15">SUM(C63:I63)</f>
        <v>130445929</v>
      </c>
      <c r="L63" s="5"/>
      <c r="M63" s="5"/>
    </row>
    <row r="64" spans="1:13" ht="15.75" thickTop="1" x14ac:dyDescent="0.25">
      <c r="C64" s="1"/>
      <c r="D64" s="1"/>
      <c r="E64" s="1"/>
      <c r="F64" s="1"/>
      <c r="G64" s="1"/>
      <c r="H64" s="1"/>
      <c r="I64" s="1"/>
      <c r="J64" s="2"/>
      <c r="M64" s="85">
        <f>J63/7</f>
        <v>18635132.714285713</v>
      </c>
    </row>
  </sheetData>
  <mergeCells count="8">
    <mergeCell ref="B2:J2"/>
    <mergeCell ref="A3:A4"/>
    <mergeCell ref="B3:B4"/>
    <mergeCell ref="A5:A10"/>
    <mergeCell ref="A11:A61"/>
    <mergeCell ref="B11:J11"/>
    <mergeCell ref="B36:J36"/>
    <mergeCell ref="C6:J6"/>
  </mergeCells>
  <printOptions horizontalCentered="1" verticalCentered="1"/>
  <pageMargins left="0.2" right="0.2" top="0.25" bottom="0.25" header="0.3" footer="0.3"/>
  <pageSetup scale="5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EARIP Cost Breakdown (REVIS (2</vt:lpstr>
      <vt:lpstr>EARIP Cost Breakdown (REVISED)</vt:lpstr>
      <vt:lpstr>'EARIP Cost Breakdown (REVIS (2'!Print_Area</vt:lpstr>
      <vt:lpstr>'EARIP Cost Breakdown (REVISED)'!Print_Area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Oborny</dc:creator>
  <cp:lastModifiedBy>Roel</cp:lastModifiedBy>
  <cp:lastPrinted>2012-02-22T16:57:18Z</cp:lastPrinted>
  <dcterms:created xsi:type="dcterms:W3CDTF">2011-08-09T17:37:15Z</dcterms:created>
  <dcterms:modified xsi:type="dcterms:W3CDTF">2012-07-29T14:37:04Z</dcterms:modified>
</cp:coreProperties>
</file>